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15" windowWidth="15195" windowHeight="9675"/>
  </bookViews>
  <sheets>
    <sheet name="на подпись" sheetId="10" r:id="rId1"/>
  </sheets>
  <definedNames>
    <definedName name="_xlnm.Print_Titles" localSheetId="0">'на подпись'!$5:$6</definedName>
    <definedName name="_xlnm.Print_Area" localSheetId="0">'на подпись'!$A$1:$G$78</definedName>
  </definedNames>
  <calcPr calcId="125725"/>
</workbook>
</file>

<file path=xl/calcChain.xml><?xml version="1.0" encoding="utf-8"?>
<calcChain xmlns="http://schemas.openxmlformats.org/spreadsheetml/2006/main">
  <c r="F19" i="10"/>
  <c r="E64"/>
  <c r="F52"/>
  <c r="D46"/>
  <c r="C68"/>
  <c r="C46"/>
  <c r="G67"/>
  <c r="G63"/>
  <c r="G44"/>
  <c r="G45"/>
  <c r="F70"/>
  <c r="E66"/>
  <c r="F36"/>
  <c r="G36"/>
  <c r="C66"/>
  <c r="C32"/>
  <c r="F67"/>
  <c r="F53"/>
  <c r="G53"/>
  <c r="C78"/>
  <c r="D24"/>
  <c r="C24"/>
  <c r="C8"/>
  <c r="G65"/>
  <c r="G51"/>
  <c r="G33"/>
  <c r="F33"/>
  <c r="D32"/>
  <c r="F26"/>
  <c r="F25"/>
  <c r="F23"/>
  <c r="F22"/>
  <c r="F20"/>
  <c r="F17"/>
  <c r="F16"/>
  <c r="F14"/>
  <c r="F9"/>
  <c r="E24"/>
  <c r="G61"/>
  <c r="G60"/>
  <c r="G59"/>
  <c r="G57"/>
  <c r="G56"/>
  <c r="G54"/>
  <c r="G50"/>
  <c r="G49"/>
  <c r="G47"/>
  <c r="G41"/>
  <c r="G39"/>
  <c r="G34"/>
  <c r="F51"/>
  <c r="E32"/>
  <c r="G69"/>
  <c r="G35"/>
  <c r="G37"/>
  <c r="C64"/>
  <c r="G64" s="1"/>
  <c r="C62"/>
  <c r="C58"/>
  <c r="C55"/>
  <c r="C48"/>
  <c r="C42"/>
  <c r="C40"/>
  <c r="E68"/>
  <c r="D68"/>
  <c r="F69"/>
  <c r="D66"/>
  <c r="D64"/>
  <c r="F65"/>
  <c r="E62"/>
  <c r="D62"/>
  <c r="F63"/>
  <c r="E58"/>
  <c r="D58"/>
  <c r="F61"/>
  <c r="F60"/>
  <c r="F59"/>
  <c r="E55"/>
  <c r="D55"/>
  <c r="F57"/>
  <c r="F56"/>
  <c r="E48"/>
  <c r="D48"/>
  <c r="F54"/>
  <c r="F50"/>
  <c r="F49"/>
  <c r="E46"/>
  <c r="F47"/>
  <c r="E42"/>
  <c r="G42" s="1"/>
  <c r="D42"/>
  <c r="E40"/>
  <c r="D40"/>
  <c r="F45"/>
  <c r="F44"/>
  <c r="F41"/>
  <c r="F39"/>
  <c r="F37"/>
  <c r="F35"/>
  <c r="F34"/>
  <c r="G66" l="1"/>
  <c r="G62"/>
  <c r="F66"/>
  <c r="C71"/>
  <c r="G40"/>
  <c r="G32"/>
  <c r="C30"/>
  <c r="G58"/>
  <c r="G55"/>
  <c r="G48"/>
  <c r="G46"/>
  <c r="G68"/>
  <c r="D71"/>
  <c r="E71"/>
  <c r="G11"/>
  <c r="G12"/>
  <c r="G13"/>
  <c r="G14"/>
  <c r="G15"/>
  <c r="G16"/>
  <c r="G17"/>
  <c r="G18"/>
  <c r="G20"/>
  <c r="G21"/>
  <c r="G22"/>
  <c r="G25"/>
  <c r="G26"/>
  <c r="G27"/>
  <c r="G28"/>
  <c r="G10"/>
  <c r="G9"/>
  <c r="G24"/>
  <c r="F68"/>
  <c r="F64"/>
  <c r="F62"/>
  <c r="F58"/>
  <c r="F55"/>
  <c r="F48"/>
  <c r="F46"/>
  <c r="F42"/>
  <c r="F40"/>
  <c r="F32"/>
  <c r="E8"/>
  <c r="E30" s="1"/>
  <c r="D8"/>
  <c r="D30" s="1"/>
  <c r="E78"/>
  <c r="D78"/>
  <c r="F30" l="1"/>
  <c r="D72"/>
  <c r="G71"/>
  <c r="G8"/>
  <c r="G30"/>
  <c r="F24"/>
  <c r="F71"/>
  <c r="E72"/>
  <c r="F8"/>
  <c r="C72" l="1"/>
</calcChain>
</file>

<file path=xl/sharedStrings.xml><?xml version="1.0" encoding="utf-8"?>
<sst xmlns="http://schemas.openxmlformats.org/spreadsheetml/2006/main" count="131" uniqueCount="129">
  <si>
    <t>Общегосударственные вопросы</t>
  </si>
  <si>
    <t>Расходы</t>
  </si>
  <si>
    <t>Иные источники внутреннего финансирования  дефицитов бюджетов</t>
  </si>
  <si>
    <t>Изменение остатков средств на счетах по учету  средств бюджета</t>
  </si>
  <si>
    <t>Доходы</t>
  </si>
  <si>
    <t>Национальная экономика</t>
  </si>
  <si>
    <t>Наименование показателя</t>
  </si>
  <si>
    <t>Жилищно-коммунальное хозяйство</t>
  </si>
  <si>
    <t>налоги на прибыль, доходы</t>
  </si>
  <si>
    <t>налоги  на товары (работы, услуги), реализуемые на территории  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</si>
  <si>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</si>
  <si>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</si>
  <si>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</si>
  <si>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</si>
  <si>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</si>
  <si>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</si>
  <si>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</si>
  <si>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</si>
  <si>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</si>
  <si>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</si>
  <si>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</si>
  <si>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</si>
  <si>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</si>
  <si>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Образование</t>
  </si>
  <si>
    <t>Социальная политика</t>
  </si>
  <si>
    <t>(тыс. рублей)</t>
  </si>
  <si>
    <t>Национальная безопасность и правоохранительная деятельность</t>
  </si>
  <si>
    <t>Результат исполнения бюджета (дефицит "--", профицит "+")</t>
  </si>
  <si>
    <t>Кредиты кредитных организаций в валюте  Российской Федерации</t>
  </si>
  <si>
    <t>Бюджетные кредиты от других бюджетов бюджетной  системы Российской Федерации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</si>
  <si>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</si>
  <si>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</si>
  <si>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Налоговые и неналоговые доходы</t>
  </si>
  <si>
    <t>Безвозмездные поступления</t>
  </si>
  <si>
    <t>Всего:</t>
  </si>
  <si>
    <t>Культура, кинематография</t>
  </si>
  <si>
    <t>Физическая культура и спорт</t>
  </si>
  <si>
    <t>Средства массовой информации</t>
  </si>
  <si>
    <t>Обслуживание государственного долга</t>
  </si>
  <si>
    <t>Межбюджетные трансферты общего характера бюджетам муниципальных образований</t>
  </si>
  <si>
    <t>Источники внутреннего финансирования дефицита областного бюджета</t>
  </si>
  <si>
    <t>безвозмездные поступления от негосударственных  организаций</t>
  </si>
  <si>
    <t>безвозмездные поступления от других бюджетов бюджетной системы субъектов Российской Федерации</t>
  </si>
  <si>
    <t>1 01 00000 00 0000 000</t>
  </si>
  <si>
    <t>1 03 00000 00 0000 000</t>
  </si>
  <si>
    <t>1 05 00000 00 0000 000</t>
  </si>
  <si>
    <t>1 08 00000 00 0000 000</t>
  </si>
  <si>
    <t>1 12 00000 00 0000 000</t>
  </si>
  <si>
    <t>1 14 00000 00 0000 000</t>
  </si>
  <si>
    <t>1 11 00000 00 0000 000</t>
  </si>
  <si>
    <t>1 16 00000 00 0000 000</t>
  </si>
  <si>
    <t>1 17 00000 00 0000 000</t>
  </si>
  <si>
    <t>2 00 00000 00 0000 000</t>
  </si>
  <si>
    <t>0100</t>
  </si>
  <si>
    <t>0103</t>
  </si>
  <si>
    <t>0104</t>
  </si>
  <si>
    <t>0106</t>
  </si>
  <si>
    <t>0111</t>
  </si>
  <si>
    <t>0113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</si>
  <si>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</si>
  <si>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</si>
  <si>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</si>
  <si>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</si>
  <si>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</si>
  <si>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0300</t>
  </si>
  <si>
    <t>0309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</si>
  <si>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</si>
  <si>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0400</t>
  </si>
  <si>
    <t>0405</t>
  </si>
  <si>
    <t>0409</t>
  </si>
  <si>
    <t>0412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</si>
  <si>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</si>
  <si>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</si>
  <si>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экономике</t>
  </si>
  <si>
    <t>0500</t>
  </si>
  <si>
    <t>0501</t>
  </si>
  <si>
    <t>Жилищное хозяйство</t>
  </si>
  <si>
    <t>0700</t>
  </si>
  <si>
    <t>0701</t>
  </si>
  <si>
    <t>0702</t>
  </si>
  <si>
    <t>0707</t>
  </si>
  <si>
    <t>0709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</si>
  <si>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</si>
  <si>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</si>
  <si>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</si>
  <si>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</si>
  <si>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0800</t>
  </si>
  <si>
    <t>0801</t>
  </si>
  <si>
    <t>Культура</t>
  </si>
  <si>
    <t>Другие вопросы в области культуры, кинематографии</t>
  </si>
  <si>
    <t>1000</t>
  </si>
  <si>
    <t>1001</t>
  </si>
  <si>
    <t>1003</t>
  </si>
  <si>
    <t>1004</t>
  </si>
  <si>
    <t>Пенсионное обеспечение</t>
  </si>
  <si>
    <t>Социальное обеспечение населения</t>
  </si>
  <si>
    <t>Охрана семьи и детства</t>
  </si>
  <si>
    <t>1100</t>
  </si>
  <si>
    <t>1101</t>
  </si>
  <si>
    <t xml:space="preserve">Физическая культура </t>
  </si>
  <si>
    <t>1200</t>
  </si>
  <si>
    <t>1202</t>
  </si>
  <si>
    <t>Периодическая печать и издательства</t>
  </si>
  <si>
    <t>1300</t>
  </si>
  <si>
    <t>1301</t>
  </si>
  <si>
    <t>Обслуживание внутреннего государственного и муниципального долга</t>
  </si>
  <si>
    <t>1400</t>
  </si>
  <si>
    <t>1401</t>
  </si>
  <si>
    <t>1403</t>
  </si>
  <si>
    <t>Дотации на ввыравнивание бюджетной обеспеченности субъектов Российской Федерации и муниципальных образований</t>
  </si>
  <si>
    <t>Прочие межбюджетные трансферты бюджетам субъектов Российской Федерации и муниципальных образований общего характера</t>
  </si>
  <si>
    <t>КБК</t>
  </si>
  <si>
    <t>0102</t>
  </si>
  <si>
    <t xml:space="preserve">Функционирование высшего должностного лица субъекта Российской Федерации и муниципального образования </t>
  </si>
  <si>
    <t>0703</t>
  </si>
  <si>
    <t>Начальное профессиональное образование</t>
  </si>
  <si>
    <t>0804</t>
  </si>
  <si>
    <t>0105</t>
  </si>
  <si>
    <t>Судебная система</t>
  </si>
  <si>
    <t>Кассовое исполнение
 за  январь-сентябрь 2018 года</t>
  </si>
  <si>
    <t>Сведения                                                                                                                                                            об исполнении бюджета Романовского муниципального района Саратовской области 
за 9 месяцев 2019 года</t>
  </si>
  <si>
    <t>Бюджетные назначения на 2019 год</t>
  </si>
  <si>
    <t>Кассовое исполнение
 за  январь-сентябрь 2019 года</t>
  </si>
  <si>
    <t>% исполнения к плану 2019 года</t>
  </si>
  <si>
    <t>% исполнения 2019 года к 2018 году</t>
  </si>
  <si>
    <t>0705</t>
  </si>
  <si>
    <t>Профессиональная подготовка, переподготовка и повышение квалификации</t>
  </si>
  <si>
    <t>1 1 00000 00 0000 000</t>
  </si>
  <si>
    <t>доходы от прибыли МУПов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</si>
</sst>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">
    <font>
      <sz val="8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2" borderId="0" xfId="0" applyFill="1" applyAlignment="1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/>
    <xf numFmtId="164" fontId="0" fillId="2" borderId="2" xfId="0" applyNumberFormat="1" applyFill="1" applyBorder="1" applyAlignment="1"/>
    <xf numFmtId="164" fontId="1" fillId="2" borderId="0" xfId="0" applyNumberFormat="1" applyFont="1" applyFill="1"/>
    <xf numFmtId="0" fontId="1" fillId="2" borderId="0" xfId="0" applyFont="1" applyFill="1" applyAlignment="1"/>
    <xf numFmtId="164" fontId="1" fillId="2" borderId="2" xfId="0" applyNumberFormat="1" applyFont="1" applyFill="1" applyBorder="1" applyAlignment="1"/>
    <xf numFmtId="164" fontId="1" fillId="0" borderId="2" xfId="0" applyNumberFormat="1" applyFont="1" applyFill="1" applyBorder="1" applyAlignment="1"/>
    <xf numFmtId="164" fontId="0" fillId="0" borderId="2" xfId="0" applyNumberFormat="1" applyFont="1" applyFill="1" applyBorder="1" applyAlignment="1"/>
    <xf numFmtId="164" fontId="2" fillId="0" borderId="2" xfId="0" applyNumberFormat="1" applyFont="1" applyFill="1" applyBorder="1" applyAlignment="1"/>
    <xf numFmtId="164" fontId="0" fillId="0" borderId="2" xfId="0" applyNumberFormat="1" applyFill="1" applyBorder="1" applyAlignment="1"/>
    <xf numFmtId="164" fontId="1" fillId="0" borderId="3" xfId="0" applyNumberFormat="1" applyFont="1" applyFill="1" applyBorder="1" applyAlignment="1"/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justify" wrapText="1"/>
    </xf>
    <xf numFmtId="0" fontId="2" fillId="2" borderId="8" xfId="0" applyFont="1" applyFill="1" applyBorder="1" applyAlignment="1">
      <alignment horizontal="left" vertical="justify" wrapText="1" indent="3"/>
    </xf>
    <xf numFmtId="0" fontId="2" fillId="2" borderId="8" xfId="0" applyFont="1" applyFill="1" applyBorder="1" applyAlignment="1">
      <alignment horizontal="left" vertical="top" wrapText="1" indent="3" readingOrder="1"/>
    </xf>
    <xf numFmtId="0" fontId="2" fillId="2" borderId="8" xfId="0" applyFont="1" applyFill="1" applyBorder="1" applyAlignment="1">
      <alignment horizontal="left" vertical="top" wrapText="1" indent="3"/>
    </xf>
    <xf numFmtId="0" fontId="1" fillId="2" borderId="8" xfId="0" applyFont="1" applyFill="1" applyBorder="1" applyAlignment="1">
      <alignment vertical="top" wrapText="1"/>
    </xf>
    <xf numFmtId="0" fontId="0" fillId="2" borderId="8" xfId="0" applyFill="1" applyBorder="1" applyAlignment="1">
      <alignment horizontal="left" vertical="top" wrapText="1" indent="3"/>
    </xf>
    <xf numFmtId="0" fontId="0" fillId="2" borderId="8" xfId="0" applyFill="1" applyBorder="1" applyAlignment="1">
      <alignment horizontal="left" vertical="top" wrapText="1" indent="3" readingOrder="1"/>
    </xf>
    <xf numFmtId="0" fontId="1" fillId="2" borderId="5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0" fillId="2" borderId="8" xfId="0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1" fillId="2" borderId="10" xfId="0" applyFont="1" applyFill="1" applyBorder="1" applyAlignment="1">
      <alignment horizontal="center" vertical="center" wrapText="1"/>
    </xf>
    <xf numFmtId="164" fontId="1" fillId="2" borderId="11" xfId="0" applyNumberFormat="1" applyFont="1" applyFill="1" applyBorder="1"/>
    <xf numFmtId="164" fontId="2" fillId="2" borderId="11" xfId="0" applyNumberFormat="1" applyFont="1" applyFill="1" applyBorder="1"/>
    <xf numFmtId="164" fontId="1" fillId="0" borderId="11" xfId="0" applyNumberFormat="1" applyFont="1" applyFill="1" applyBorder="1"/>
    <xf numFmtId="164" fontId="2" fillId="0" borderId="11" xfId="0" applyNumberFormat="1" applyFont="1" applyFill="1" applyBorder="1"/>
    <xf numFmtId="164" fontId="1" fillId="0" borderId="12" xfId="0" applyNumberFormat="1" applyFont="1" applyFill="1" applyBorder="1"/>
    <xf numFmtId="0" fontId="1" fillId="2" borderId="2" xfId="0" applyFont="1" applyFill="1" applyBorder="1"/>
    <xf numFmtId="0" fontId="0" fillId="0" borderId="2" xfId="0" applyFont="1" applyBorder="1"/>
    <xf numFmtId="165" fontId="1" fillId="2" borderId="2" xfId="0" applyNumberFormat="1" applyFont="1" applyFill="1" applyBorder="1"/>
    <xf numFmtId="165" fontId="0" fillId="0" borderId="2" xfId="0" applyNumberFormat="1" applyBorder="1"/>
    <xf numFmtId="49" fontId="0" fillId="0" borderId="2" xfId="0" applyNumberForma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2" borderId="8" xfId="0" applyFont="1" applyFill="1" applyBorder="1" applyAlignment="1">
      <alignment vertical="top" wrapText="1"/>
    </xf>
    <xf numFmtId="164" fontId="0" fillId="0" borderId="11" xfId="0" applyNumberFormat="1" applyFont="1" applyFill="1" applyBorder="1"/>
    <xf numFmtId="0" fontId="0" fillId="2" borderId="5" xfId="0" applyFill="1" applyBorder="1" applyAlignment="1">
      <alignment vertical="top" wrapText="1"/>
    </xf>
    <xf numFmtId="165" fontId="2" fillId="2" borderId="8" xfId="0" applyNumberFormat="1" applyFont="1" applyFill="1" applyBorder="1" applyAlignment="1">
      <alignment wrapText="1"/>
    </xf>
    <xf numFmtId="165" fontId="1" fillId="2" borderId="8" xfId="0" applyNumberFormat="1" applyFont="1" applyFill="1" applyBorder="1" applyAlignment="1">
      <alignment wrapText="1"/>
    </xf>
    <xf numFmtId="165" fontId="1" fillId="2" borderId="2" xfId="0" applyNumberFormat="1" applyFont="1" applyFill="1" applyBorder="1" applyAlignment="1">
      <alignment wrapText="1"/>
    </xf>
    <xf numFmtId="164" fontId="1" fillId="2" borderId="8" xfId="0" applyNumberFormat="1" applyFont="1" applyFill="1" applyBorder="1" applyAlignment="1">
      <alignment wrapText="1"/>
    </xf>
    <xf numFmtId="165" fontId="1" fillId="0" borderId="2" xfId="0" applyNumberFormat="1" applyFont="1" applyBorder="1"/>
    <xf numFmtId="165" fontId="0" fillId="0" borderId="2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0" xfId="0" applyFont="1" applyAlignment="1"/>
    <xf numFmtId="0" fontId="0" fillId="0" borderId="0" xfId="0" applyFont="1"/>
    <xf numFmtId="165" fontId="1" fillId="2" borderId="2" xfId="0" applyNumberFormat="1" applyFont="1" applyFill="1" applyBorder="1" applyAlignment="1"/>
    <xf numFmtId="0" fontId="3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8"/>
  <sheetViews>
    <sheetView tabSelected="1" zoomScale="110" zoomScaleNormal="110" workbookViewId="0">
      <selection activeCell="B1" sqref="B1:F3"/>
    </sheetView>
  </sheetViews>
  <sheetFormatPr defaultRowHeight="11.25"/>
  <cols>
    <col min="1" max="1" width="21.6640625" customWidth="1"/>
    <col min="2" max="2" width="53.1640625" style="6" customWidth="1"/>
    <col min="3" max="3" width="18" style="6" customWidth="1"/>
    <col min="4" max="4" width="16.6640625" style="6" customWidth="1"/>
    <col min="5" max="5" width="16" style="6" customWidth="1"/>
    <col min="6" max="6" width="14.83203125" style="7" customWidth="1"/>
    <col min="7" max="7" width="16" customWidth="1"/>
    <col min="8" max="8" width="7.5" customWidth="1"/>
    <col min="9" max="9" width="11.6640625" bestFit="1" customWidth="1"/>
  </cols>
  <sheetData>
    <row r="1" spans="1:9" s="1" customFormat="1">
      <c r="A1" s="71"/>
      <c r="B1" s="66" t="s">
        <v>120</v>
      </c>
      <c r="C1" s="66"/>
      <c r="D1" s="66"/>
      <c r="E1" s="66"/>
      <c r="F1" s="66"/>
    </row>
    <row r="2" spans="1:9" s="1" customFormat="1">
      <c r="A2" s="71"/>
      <c r="B2" s="66"/>
      <c r="C2" s="66"/>
      <c r="D2" s="66"/>
      <c r="E2" s="66"/>
      <c r="F2" s="66"/>
    </row>
    <row r="3" spans="1:9" ht="28.5" customHeight="1">
      <c r="A3" s="71"/>
      <c r="B3" s="66"/>
      <c r="C3" s="66"/>
      <c r="D3" s="66"/>
      <c r="E3" s="66"/>
      <c r="F3" s="66"/>
    </row>
    <row r="4" spans="1:9" s="1" customFormat="1" ht="12" thickBot="1">
      <c r="A4" s="71"/>
      <c r="B4" s="6"/>
      <c r="C4" s="6"/>
      <c r="D4" s="6"/>
      <c r="E4" s="6"/>
      <c r="F4" s="9" t="s">
        <v>25</v>
      </c>
    </row>
    <row r="5" spans="1:9" s="2" customFormat="1" ht="63" customHeight="1" thickBot="1">
      <c r="A5" s="59" t="s">
        <v>111</v>
      </c>
      <c r="B5" s="21" t="s">
        <v>6</v>
      </c>
      <c r="C5" s="10" t="s">
        <v>119</v>
      </c>
      <c r="D5" s="10" t="s">
        <v>121</v>
      </c>
      <c r="E5" s="10" t="s">
        <v>122</v>
      </c>
      <c r="F5" s="36" t="s">
        <v>123</v>
      </c>
      <c r="G5" s="61" t="s">
        <v>124</v>
      </c>
    </row>
    <row r="6" spans="1:9" s="2" customFormat="1" ht="12" customHeight="1" thickBot="1">
      <c r="A6" s="59">
        <v>1</v>
      </c>
      <c r="B6" s="21">
        <v>2</v>
      </c>
      <c r="C6" s="21">
        <v>3</v>
      </c>
      <c r="D6" s="10">
        <v>4</v>
      </c>
      <c r="E6" s="10">
        <v>5</v>
      </c>
      <c r="F6" s="36">
        <v>6</v>
      </c>
      <c r="G6" s="60">
        <v>7</v>
      </c>
    </row>
    <row r="7" spans="1:9" s="2" customFormat="1" ht="12" customHeight="1">
      <c r="A7" s="58"/>
      <c r="B7" s="67" t="s">
        <v>4</v>
      </c>
      <c r="C7" s="67"/>
      <c r="D7" s="68"/>
      <c r="E7" s="68"/>
      <c r="F7" s="68"/>
      <c r="G7" s="58"/>
    </row>
    <row r="8" spans="1:9">
      <c r="A8" s="33"/>
      <c r="B8" s="22" t="s">
        <v>32</v>
      </c>
      <c r="C8" s="15">
        <f>SUM(C9:C23)</f>
        <v>46989.600000000006</v>
      </c>
      <c r="D8" s="15">
        <f>SUM(D9:D23)</f>
        <v>62596.599999999991</v>
      </c>
      <c r="E8" s="15">
        <f>SUM(E9:E23)</f>
        <v>33949.599999999999</v>
      </c>
      <c r="F8" s="37">
        <f>E8/D8*100</f>
        <v>54.235533559330705</v>
      </c>
      <c r="G8" s="44">
        <f>E8/C8*100</f>
        <v>72.249178541634734</v>
      </c>
      <c r="H8" s="8"/>
    </row>
    <row r="9" spans="1:9">
      <c r="A9" s="33" t="s">
        <v>43</v>
      </c>
      <c r="B9" s="23" t="s">
        <v>8</v>
      </c>
      <c r="C9" s="11">
        <v>10041.5</v>
      </c>
      <c r="D9" s="12">
        <v>15438.5</v>
      </c>
      <c r="E9" s="11">
        <v>10083.6</v>
      </c>
      <c r="F9" s="38">
        <f>E9/D9*100</f>
        <v>65.314635489199077</v>
      </c>
      <c r="G9" s="45">
        <f>E9/C9*100</f>
        <v>100.41926007070656</v>
      </c>
      <c r="H9" s="4"/>
      <c r="I9" s="4"/>
    </row>
    <row r="10" spans="1:9" ht="22.5">
      <c r="A10" s="33" t="s">
        <v>44</v>
      </c>
      <c r="B10" s="24" t="s">
        <v>9</v>
      </c>
      <c r="C10" s="11">
        <v>8124.2</v>
      </c>
      <c r="D10" s="12">
        <v>11444.1</v>
      </c>
      <c r="E10" s="11">
        <v>9333.2999999999993</v>
      </c>
      <c r="F10" s="38">
        <v>25.1</v>
      </c>
      <c r="G10" s="45">
        <f>E10/C10*100</f>
        <v>114.88269614238939</v>
      </c>
    </row>
    <row r="11" spans="1:9">
      <c r="A11" s="33" t="s">
        <v>45</v>
      </c>
      <c r="B11" s="25" t="s">
        <v>10</v>
      </c>
      <c r="C11" s="11">
        <v>5951.8</v>
      </c>
      <c r="D11" s="12">
        <v>7990.7</v>
      </c>
      <c r="E11" s="11">
        <v>8797.5</v>
      </c>
      <c r="F11" s="38">
        <v>105</v>
      </c>
      <c r="G11" s="45">
        <f t="shared" ref="G11:G30" si="0">E11/C11*100</f>
        <v>147.81242649282569</v>
      </c>
    </row>
    <row r="12" spans="1:9" hidden="1">
      <c r="A12" s="33"/>
      <c r="B12" s="25" t="s">
        <v>11</v>
      </c>
      <c r="C12" s="11"/>
      <c r="D12" s="12"/>
      <c r="E12" s="11"/>
      <c r="F12" s="38"/>
      <c r="G12" s="45" t="e">
        <f t="shared" si="0"/>
        <v>#DIV/0!</v>
      </c>
    </row>
    <row r="13" spans="1:9" ht="1.5" customHeight="1">
      <c r="A13" s="33"/>
      <c r="B13" s="24" t="s">
        <v>12</v>
      </c>
      <c r="C13" s="11"/>
      <c r="D13" s="12"/>
      <c r="E13" s="11"/>
      <c r="F13" s="38"/>
      <c r="G13" s="45" t="e">
        <f t="shared" si="0"/>
        <v>#DIV/0!</v>
      </c>
    </row>
    <row r="14" spans="1:9" s="3" customFormat="1">
      <c r="A14" s="43" t="s">
        <v>46</v>
      </c>
      <c r="B14" s="25" t="s">
        <v>13</v>
      </c>
      <c r="C14" s="11">
        <v>550</v>
      </c>
      <c r="D14" s="12">
        <v>705.7</v>
      </c>
      <c r="E14" s="11">
        <v>716.3</v>
      </c>
      <c r="F14" s="38">
        <f>E14/D14*100</f>
        <v>101.50205469746349</v>
      </c>
      <c r="G14" s="45">
        <f t="shared" si="0"/>
        <v>130.23636363636365</v>
      </c>
    </row>
    <row r="15" spans="1:9" ht="0.75" customHeight="1">
      <c r="A15" s="33"/>
      <c r="B15" s="25" t="s">
        <v>14</v>
      </c>
      <c r="C15" s="11"/>
      <c r="D15" s="12"/>
      <c r="E15" s="11"/>
      <c r="F15" s="38"/>
      <c r="G15" s="45" t="e">
        <f t="shared" si="0"/>
        <v>#DIV/0!</v>
      </c>
    </row>
    <row r="16" spans="1:9" ht="22.5">
      <c r="A16" s="33" t="s">
        <v>49</v>
      </c>
      <c r="B16" s="25" t="s">
        <v>15</v>
      </c>
      <c r="C16" s="11">
        <v>3893.4</v>
      </c>
      <c r="D16" s="12">
        <v>4525.3999999999996</v>
      </c>
      <c r="E16" s="11">
        <v>2474</v>
      </c>
      <c r="F16" s="38">
        <f>E16/D16*100</f>
        <v>54.669200512661867</v>
      </c>
      <c r="G16" s="45">
        <f t="shared" si="0"/>
        <v>63.543432475471306</v>
      </c>
    </row>
    <row r="17" spans="1:9" ht="10.5" customHeight="1">
      <c r="A17" s="33" t="s">
        <v>47</v>
      </c>
      <c r="B17" s="25" t="s">
        <v>16</v>
      </c>
      <c r="C17" s="11">
        <v>126.4</v>
      </c>
      <c r="D17" s="12">
        <v>110</v>
      </c>
      <c r="E17" s="11">
        <v>76.400000000000006</v>
      </c>
      <c r="F17" s="38">
        <f>E17/D17*100</f>
        <v>69.454545454545453</v>
      </c>
      <c r="G17" s="45">
        <f t="shared" si="0"/>
        <v>60.443037974683541</v>
      </c>
    </row>
    <row r="18" spans="1:9" s="3" customFormat="1" ht="22.5" hidden="1">
      <c r="A18" s="34"/>
      <c r="B18" s="25" t="s">
        <v>17</v>
      </c>
      <c r="C18" s="11"/>
      <c r="D18" s="12"/>
      <c r="E18" s="11"/>
      <c r="F18" s="38"/>
      <c r="G18" s="45" t="e">
        <f t="shared" si="0"/>
        <v>#DIV/0!</v>
      </c>
    </row>
    <row r="19" spans="1:9" s="3" customFormat="1">
      <c r="A19" s="33" t="s">
        <v>127</v>
      </c>
      <c r="B19" s="27" t="s">
        <v>128</v>
      </c>
      <c r="C19" s="11"/>
      <c r="D19" s="12">
        <v>504.7</v>
      </c>
      <c r="E19" s="11">
        <v>504.8</v>
      </c>
      <c r="F19" s="38">
        <f>E19/D19*100</f>
        <v>100.01981375074303</v>
      </c>
      <c r="G19" s="45"/>
    </row>
    <row r="20" spans="1:9" ht="13.5" customHeight="1">
      <c r="A20" s="33" t="s">
        <v>48</v>
      </c>
      <c r="B20" s="25" t="s">
        <v>18</v>
      </c>
      <c r="C20" s="11">
        <v>17666.3</v>
      </c>
      <c r="D20" s="12">
        <v>21279.1</v>
      </c>
      <c r="E20" s="11">
        <v>1482.5</v>
      </c>
      <c r="F20" s="38">
        <f>E20/D20*100</f>
        <v>6.9669299923399013</v>
      </c>
      <c r="G20" s="45">
        <f t="shared" si="0"/>
        <v>8.3916836009803983</v>
      </c>
    </row>
    <row r="21" spans="1:9" hidden="1">
      <c r="A21" s="33"/>
      <c r="B21" s="25" t="s">
        <v>19</v>
      </c>
      <c r="C21" s="11"/>
      <c r="D21" s="12"/>
      <c r="E21" s="11"/>
      <c r="F21" s="38"/>
      <c r="G21" s="45" t="e">
        <f t="shared" si="0"/>
        <v>#DIV/0!</v>
      </c>
    </row>
    <row r="22" spans="1:9">
      <c r="A22" s="33" t="s">
        <v>50</v>
      </c>
      <c r="B22" s="25" t="s">
        <v>20</v>
      </c>
      <c r="C22" s="11">
        <v>636</v>
      </c>
      <c r="D22" s="12">
        <v>588.4</v>
      </c>
      <c r="E22" s="11">
        <v>481.2</v>
      </c>
      <c r="F22" s="38">
        <f>E22/D22*100</f>
        <v>81.78110129163835</v>
      </c>
      <c r="G22" s="45">
        <f t="shared" si="0"/>
        <v>75.660377358490564</v>
      </c>
    </row>
    <row r="23" spans="1:9">
      <c r="A23" s="33" t="s">
        <v>51</v>
      </c>
      <c r="B23" s="25" t="s">
        <v>21</v>
      </c>
      <c r="C23" s="11">
        <v>0</v>
      </c>
      <c r="D23" s="12">
        <v>10</v>
      </c>
      <c r="E23" s="11">
        <v>0</v>
      </c>
      <c r="F23" s="38">
        <f>E23/D23*100</f>
        <v>0</v>
      </c>
      <c r="G23" s="45"/>
    </row>
    <row r="24" spans="1:9">
      <c r="A24" s="33" t="s">
        <v>52</v>
      </c>
      <c r="B24" s="26" t="s">
        <v>33</v>
      </c>
      <c r="C24" s="15">
        <f>C25+C26+C29</f>
        <v>141160.9</v>
      </c>
      <c r="D24" s="15">
        <f>D25+D26+D29</f>
        <v>206096.7</v>
      </c>
      <c r="E24" s="15">
        <f>E25+E26+E29</f>
        <v>134066.79999999999</v>
      </c>
      <c r="F24" s="37">
        <f t="shared" ref="F24" si="1">E24/D24*100</f>
        <v>65.050435062764222</v>
      </c>
      <c r="G24" s="45">
        <f t="shared" si="0"/>
        <v>94.974458224621685</v>
      </c>
      <c r="H24" s="8"/>
    </row>
    <row r="25" spans="1:9" ht="24" customHeight="1">
      <c r="A25" s="33"/>
      <c r="B25" s="25" t="s">
        <v>22</v>
      </c>
      <c r="C25" s="11">
        <v>42814</v>
      </c>
      <c r="D25" s="12">
        <v>55354.8</v>
      </c>
      <c r="E25" s="11">
        <v>40544</v>
      </c>
      <c r="F25" s="38">
        <f>E25/D25*100</f>
        <v>73.243874063315189</v>
      </c>
      <c r="G25" s="45">
        <f t="shared" si="0"/>
        <v>94.697995982622501</v>
      </c>
    </row>
    <row r="26" spans="1:9" ht="24" customHeight="1">
      <c r="A26" s="33"/>
      <c r="B26" s="27" t="s">
        <v>42</v>
      </c>
      <c r="C26" s="11">
        <v>98322.3</v>
      </c>
      <c r="D26" s="12">
        <v>150741.9</v>
      </c>
      <c r="E26" s="11">
        <v>93522.8</v>
      </c>
      <c r="F26" s="38">
        <f>E26/D26*100</f>
        <v>62.041675207755773</v>
      </c>
      <c r="G26" s="45">
        <f t="shared" si="0"/>
        <v>95.118604833288074</v>
      </c>
    </row>
    <row r="27" spans="1:9" ht="2.25" hidden="1" customHeight="1">
      <c r="A27" s="33"/>
      <c r="B27" s="28" t="s">
        <v>41</v>
      </c>
      <c r="C27" s="11"/>
      <c r="D27" s="12"/>
      <c r="E27" s="11"/>
      <c r="F27" s="38"/>
      <c r="G27" s="45" t="e">
        <f t="shared" si="0"/>
        <v>#DIV/0!</v>
      </c>
    </row>
    <row r="28" spans="1:9" ht="38.25" hidden="1" customHeight="1">
      <c r="A28" s="33"/>
      <c r="B28" s="25" t="s">
        <v>30</v>
      </c>
      <c r="C28" s="11"/>
      <c r="D28" s="12"/>
      <c r="E28" s="11"/>
      <c r="F28" s="38"/>
      <c r="G28" s="45" t="e">
        <f t="shared" si="0"/>
        <v>#DIV/0!</v>
      </c>
    </row>
    <row r="29" spans="1:9" ht="27" customHeight="1">
      <c r="A29" s="33"/>
      <c r="B29" s="25" t="s">
        <v>31</v>
      </c>
      <c r="C29" s="11">
        <v>24.6</v>
      </c>
      <c r="D29" s="12"/>
      <c r="E29" s="11"/>
      <c r="F29" s="38"/>
      <c r="G29" s="45"/>
    </row>
    <row r="30" spans="1:9">
      <c r="A30" s="33"/>
      <c r="B30" s="29" t="s">
        <v>34</v>
      </c>
      <c r="C30" s="15">
        <f>C24+C8</f>
        <v>188150.5</v>
      </c>
      <c r="D30" s="15">
        <f>D24+D8</f>
        <v>268693.3</v>
      </c>
      <c r="E30" s="15">
        <f>E24+E8</f>
        <v>168016.4</v>
      </c>
      <c r="F30" s="39">
        <f>E30/D30*100</f>
        <v>62.530922803062083</v>
      </c>
      <c r="G30" s="56">
        <f t="shared" si="0"/>
        <v>89.298938881374212</v>
      </c>
      <c r="H30" s="14"/>
      <c r="I30" s="1"/>
    </row>
    <row r="31" spans="1:9">
      <c r="A31" s="33"/>
      <c r="B31" s="69" t="s">
        <v>1</v>
      </c>
      <c r="C31" s="69"/>
      <c r="D31" s="69"/>
      <c r="E31" s="69"/>
      <c r="F31" s="69"/>
      <c r="G31" s="33"/>
      <c r="H31" s="1"/>
      <c r="I31" s="1"/>
    </row>
    <row r="32" spans="1:9">
      <c r="A32" s="47" t="s">
        <v>53</v>
      </c>
      <c r="B32" s="26" t="s">
        <v>0</v>
      </c>
      <c r="C32" s="53">
        <f>C33+C34+C35+C37+C38+C39+C36</f>
        <v>17798.7</v>
      </c>
      <c r="D32" s="16">
        <f>SUM(D33:D39)</f>
        <v>28110.799999999999</v>
      </c>
      <c r="E32" s="16">
        <f>SUM(E33:E39)</f>
        <v>18682.5</v>
      </c>
      <c r="F32" s="39">
        <f t="shared" ref="F32:F71" si="2">E32/D32*100</f>
        <v>66.460221694153148</v>
      </c>
      <c r="G32" s="56">
        <f>E32/C32*100</f>
        <v>104.96553119048019</v>
      </c>
      <c r="H32" s="1"/>
      <c r="I32" s="1"/>
    </row>
    <row r="33" spans="1:9" s="64" customFormat="1" ht="22.5">
      <c r="A33" s="48" t="s">
        <v>112</v>
      </c>
      <c r="B33" s="49" t="s">
        <v>113</v>
      </c>
      <c r="C33" s="17">
        <v>721.1</v>
      </c>
      <c r="D33" s="17">
        <v>1171.8</v>
      </c>
      <c r="E33" s="17">
        <v>710.1</v>
      </c>
      <c r="F33" s="50">
        <f>E33/D33*100</f>
        <v>60.599078341013836</v>
      </c>
      <c r="G33" s="57">
        <f>E33/C33*100</f>
        <v>98.474552766606564</v>
      </c>
      <c r="H33" s="63"/>
      <c r="I33" s="63"/>
    </row>
    <row r="34" spans="1:9" ht="33.75">
      <c r="A34" s="46" t="s">
        <v>54</v>
      </c>
      <c r="B34" s="30" t="s">
        <v>59</v>
      </c>
      <c r="C34" s="18">
        <v>745.1</v>
      </c>
      <c r="D34" s="17">
        <v>1325.1</v>
      </c>
      <c r="E34" s="18">
        <v>720.3</v>
      </c>
      <c r="F34" s="40">
        <f t="shared" si="2"/>
        <v>54.358161648177493</v>
      </c>
      <c r="G34" s="57">
        <f>E34/C34*100</f>
        <v>96.671587706348134</v>
      </c>
      <c r="H34" s="1"/>
      <c r="I34" s="1"/>
    </row>
    <row r="35" spans="1:9" ht="45">
      <c r="A35" s="46" t="s">
        <v>55</v>
      </c>
      <c r="B35" s="31" t="s">
        <v>60</v>
      </c>
      <c r="C35" s="18">
        <v>8904.4</v>
      </c>
      <c r="D35" s="17">
        <v>12972.9</v>
      </c>
      <c r="E35" s="18">
        <v>9015.4</v>
      </c>
      <c r="F35" s="40">
        <f t="shared" si="2"/>
        <v>69.494099237641549</v>
      </c>
      <c r="G35" s="57">
        <f t="shared" ref="G35:G71" si="3">E35/C35*100</f>
        <v>101.24657472710122</v>
      </c>
      <c r="H35" s="1"/>
      <c r="I35" s="1"/>
    </row>
    <row r="36" spans="1:9">
      <c r="A36" s="46" t="s">
        <v>117</v>
      </c>
      <c r="B36" s="31" t="s">
        <v>118</v>
      </c>
      <c r="C36" s="18">
        <v>11.7</v>
      </c>
      <c r="D36" s="17">
        <v>2.2000000000000002</v>
      </c>
      <c r="E36" s="18">
        <v>0</v>
      </c>
      <c r="F36" s="40">
        <f t="shared" si="2"/>
        <v>0</v>
      </c>
      <c r="G36" s="57">
        <f t="shared" si="3"/>
        <v>0</v>
      </c>
      <c r="H36" s="1"/>
      <c r="I36" s="1"/>
    </row>
    <row r="37" spans="1:9" ht="33.75">
      <c r="A37" s="46" t="s">
        <v>56</v>
      </c>
      <c r="B37" s="31" t="s">
        <v>61</v>
      </c>
      <c r="C37" s="18">
        <v>3284.7</v>
      </c>
      <c r="D37" s="17">
        <v>4521.5</v>
      </c>
      <c r="E37" s="18">
        <v>3157.1</v>
      </c>
      <c r="F37" s="40">
        <f t="shared" si="2"/>
        <v>69.824173393785244</v>
      </c>
      <c r="G37" s="57">
        <f t="shared" si="3"/>
        <v>96.115322556093403</v>
      </c>
      <c r="H37" s="1"/>
      <c r="I37" s="1"/>
    </row>
    <row r="38" spans="1:9">
      <c r="A38" s="46" t="s">
        <v>57</v>
      </c>
      <c r="B38" s="31" t="s">
        <v>62</v>
      </c>
      <c r="C38" s="18"/>
      <c r="D38" s="17">
        <v>10</v>
      </c>
      <c r="E38" s="18"/>
      <c r="F38" s="40"/>
      <c r="G38" s="57"/>
      <c r="H38" s="1"/>
      <c r="I38" s="1"/>
    </row>
    <row r="39" spans="1:9">
      <c r="A39" s="46" t="s">
        <v>58</v>
      </c>
      <c r="B39" s="31" t="s">
        <v>63</v>
      </c>
      <c r="C39" s="18">
        <v>4131.7</v>
      </c>
      <c r="D39" s="17">
        <v>8107.3</v>
      </c>
      <c r="E39" s="18">
        <v>5079.6000000000004</v>
      </c>
      <c r="F39" s="40">
        <f t="shared" si="2"/>
        <v>62.654644579576434</v>
      </c>
      <c r="G39" s="57">
        <f>E39/C39*100</f>
        <v>122.94213035796405</v>
      </c>
      <c r="H39" s="1"/>
      <c r="I39" s="1"/>
    </row>
    <row r="40" spans="1:9" ht="12" customHeight="1">
      <c r="A40" s="47" t="s">
        <v>64</v>
      </c>
      <c r="B40" s="26" t="s">
        <v>26</v>
      </c>
      <c r="C40" s="53">
        <f>C41</f>
        <v>1028</v>
      </c>
      <c r="D40" s="16">
        <f>D41</f>
        <v>1649.7</v>
      </c>
      <c r="E40" s="16">
        <f>E41</f>
        <v>954.8</v>
      </c>
      <c r="F40" s="39">
        <f t="shared" si="2"/>
        <v>57.877189792083406</v>
      </c>
      <c r="G40" s="56">
        <f>E40/C40*100</f>
        <v>92.879377431906605</v>
      </c>
      <c r="H40" s="1"/>
      <c r="I40" s="1"/>
    </row>
    <row r="41" spans="1:9" ht="33.75">
      <c r="A41" s="48" t="s">
        <v>65</v>
      </c>
      <c r="B41" s="31" t="s">
        <v>66</v>
      </c>
      <c r="C41" s="18">
        <v>1028</v>
      </c>
      <c r="D41" s="18">
        <v>1649.7</v>
      </c>
      <c r="E41" s="18">
        <v>954.8</v>
      </c>
      <c r="F41" s="40">
        <f t="shared" si="2"/>
        <v>57.877189792083406</v>
      </c>
      <c r="G41" s="57">
        <f>E41/C41*100</f>
        <v>92.879377431906605</v>
      </c>
      <c r="H41" s="1"/>
      <c r="I41" s="1"/>
    </row>
    <row r="42" spans="1:9">
      <c r="A42" s="47" t="s">
        <v>67</v>
      </c>
      <c r="B42" s="26" t="s">
        <v>5</v>
      </c>
      <c r="C42" s="53">
        <f>SUM(C43:C45)</f>
        <v>15867.800000000001</v>
      </c>
      <c r="D42" s="16">
        <f>SUM(D43:D45)</f>
        <v>28209.5</v>
      </c>
      <c r="E42" s="16">
        <f>SUM(E43:E45)</f>
        <v>2727.5</v>
      </c>
      <c r="F42" s="39">
        <f t="shared" si="2"/>
        <v>9.6687286197912048</v>
      </c>
      <c r="G42" s="57">
        <f t="shared" ref="G42:G45" si="4">E42/C42*100</f>
        <v>17.188898271972171</v>
      </c>
      <c r="H42" s="1"/>
      <c r="I42" s="1"/>
    </row>
    <row r="43" spans="1:9">
      <c r="A43" s="48" t="s">
        <v>68</v>
      </c>
      <c r="B43" s="31" t="s">
        <v>71</v>
      </c>
      <c r="C43" s="52"/>
      <c r="D43" s="18">
        <v>48.7</v>
      </c>
      <c r="E43" s="19"/>
      <c r="F43" s="40"/>
      <c r="G43" s="57"/>
      <c r="H43" s="1"/>
      <c r="I43" s="1"/>
    </row>
    <row r="44" spans="1:9">
      <c r="A44" s="48" t="s">
        <v>69</v>
      </c>
      <c r="B44" s="31" t="s">
        <v>72</v>
      </c>
      <c r="C44" s="19">
        <v>15662.1</v>
      </c>
      <c r="D44" s="18">
        <v>27124.3</v>
      </c>
      <c r="E44" s="19">
        <v>2547.6999999999998</v>
      </c>
      <c r="F44" s="40">
        <f t="shared" si="2"/>
        <v>9.3926847881788653</v>
      </c>
      <c r="G44" s="57">
        <f t="shared" si="4"/>
        <v>16.266656450922927</v>
      </c>
      <c r="H44" s="1"/>
      <c r="I44" s="1"/>
    </row>
    <row r="45" spans="1:9">
      <c r="A45" s="48" t="s">
        <v>70</v>
      </c>
      <c r="B45" s="31" t="s">
        <v>73</v>
      </c>
      <c r="C45" s="19">
        <v>205.7</v>
      </c>
      <c r="D45" s="18">
        <v>1036.5</v>
      </c>
      <c r="E45" s="19">
        <v>179.8</v>
      </c>
      <c r="F45" s="40">
        <f t="shared" si="2"/>
        <v>17.346840328027017</v>
      </c>
      <c r="G45" s="57">
        <f t="shared" si="4"/>
        <v>87.40884783665534</v>
      </c>
      <c r="H45" s="1"/>
      <c r="I45" s="1"/>
    </row>
    <row r="46" spans="1:9">
      <c r="A46" s="47" t="s">
        <v>74</v>
      </c>
      <c r="B46" s="26" t="s">
        <v>7</v>
      </c>
      <c r="C46" s="16">
        <f>C47</f>
        <v>71.599999999999994</v>
      </c>
      <c r="D46" s="16">
        <f>D47</f>
        <v>51</v>
      </c>
      <c r="E46" s="16">
        <f>E47</f>
        <v>28.3</v>
      </c>
      <c r="F46" s="39">
        <f t="shared" si="2"/>
        <v>55.490196078431374</v>
      </c>
      <c r="G46" s="56">
        <f t="shared" ref="G46:G51" si="5">E46/C46*100</f>
        <v>39.525139664804477</v>
      </c>
      <c r="H46" s="1"/>
      <c r="I46" s="1"/>
    </row>
    <row r="47" spans="1:9">
      <c r="A47" s="48" t="s">
        <v>75</v>
      </c>
      <c r="B47" s="49" t="s">
        <v>76</v>
      </c>
      <c r="C47" s="17">
        <v>71.599999999999994</v>
      </c>
      <c r="D47" s="17">
        <v>51</v>
      </c>
      <c r="E47" s="17">
        <v>28.3</v>
      </c>
      <c r="F47" s="50">
        <f>E47/D47*100</f>
        <v>55.490196078431374</v>
      </c>
      <c r="G47" s="57">
        <f t="shared" si="5"/>
        <v>39.525139664804477</v>
      </c>
      <c r="H47" s="1"/>
      <c r="I47" s="1"/>
    </row>
    <row r="48" spans="1:9">
      <c r="A48" s="47" t="s">
        <v>77</v>
      </c>
      <c r="B48" s="26" t="s">
        <v>23</v>
      </c>
      <c r="C48" s="53">
        <f>SUM(C49:C54)</f>
        <v>118497.1</v>
      </c>
      <c r="D48" s="16">
        <f>SUM(D49:D54)</f>
        <v>176146.3</v>
      </c>
      <c r="E48" s="16">
        <f>SUM(E49:E54)</f>
        <v>108787.5</v>
      </c>
      <c r="F48" s="39">
        <f t="shared" si="2"/>
        <v>61.759741760116448</v>
      </c>
      <c r="G48" s="56">
        <f t="shared" si="5"/>
        <v>91.806044198550012</v>
      </c>
      <c r="H48" s="1"/>
      <c r="I48" s="1"/>
    </row>
    <row r="49" spans="1:9">
      <c r="A49" s="46" t="s">
        <v>78</v>
      </c>
      <c r="B49" s="49" t="s">
        <v>82</v>
      </c>
      <c r="C49" s="17">
        <v>21347.599999999999</v>
      </c>
      <c r="D49" s="17">
        <v>33857.4</v>
      </c>
      <c r="E49" s="17">
        <v>19510.7</v>
      </c>
      <c r="F49" s="50">
        <f t="shared" si="2"/>
        <v>57.626102417787536</v>
      </c>
      <c r="G49" s="57">
        <f t="shared" si="5"/>
        <v>91.39528565271975</v>
      </c>
      <c r="H49" s="1"/>
      <c r="I49" s="1"/>
    </row>
    <row r="50" spans="1:9">
      <c r="A50" s="46" t="s">
        <v>79</v>
      </c>
      <c r="B50" s="49" t="s">
        <v>83</v>
      </c>
      <c r="C50" s="17">
        <v>82779.600000000006</v>
      </c>
      <c r="D50" s="17">
        <v>121468.4</v>
      </c>
      <c r="E50" s="17">
        <v>76390.8</v>
      </c>
      <c r="F50" s="50">
        <f t="shared" si="2"/>
        <v>62.889442850980181</v>
      </c>
      <c r="G50" s="57">
        <f t="shared" si="5"/>
        <v>92.282156473334013</v>
      </c>
      <c r="H50" s="1"/>
      <c r="I50" s="1"/>
    </row>
    <row r="51" spans="1:9">
      <c r="A51" s="46" t="s">
        <v>114</v>
      </c>
      <c r="B51" s="49" t="s">
        <v>115</v>
      </c>
      <c r="C51" s="17">
        <v>8185</v>
      </c>
      <c r="D51" s="17">
        <v>11420.5</v>
      </c>
      <c r="E51" s="17">
        <v>6898.7</v>
      </c>
      <c r="F51" s="50">
        <f t="shared" si="2"/>
        <v>60.406286940151475</v>
      </c>
      <c r="G51" s="57">
        <f t="shared" si="5"/>
        <v>84.284667073915699</v>
      </c>
      <c r="H51" s="1"/>
      <c r="I51" s="1"/>
    </row>
    <row r="52" spans="1:9" ht="22.5">
      <c r="A52" s="46" t="s">
        <v>125</v>
      </c>
      <c r="B52" s="49" t="s">
        <v>126</v>
      </c>
      <c r="C52" s="17"/>
      <c r="D52" s="17">
        <v>282.2</v>
      </c>
      <c r="E52" s="17">
        <v>228.8</v>
      </c>
      <c r="F52" s="50">
        <f t="shared" si="2"/>
        <v>81.077250177179323</v>
      </c>
      <c r="G52" s="57"/>
      <c r="H52" s="1"/>
      <c r="I52" s="1"/>
    </row>
    <row r="53" spans="1:9">
      <c r="A53" s="46" t="s">
        <v>80</v>
      </c>
      <c r="B53" s="49" t="s">
        <v>84</v>
      </c>
      <c r="C53" s="17">
        <v>676.2</v>
      </c>
      <c r="D53" s="17">
        <v>681.8</v>
      </c>
      <c r="E53" s="17">
        <v>244.5</v>
      </c>
      <c r="F53" s="50">
        <f t="shared" si="2"/>
        <v>35.860956292167792</v>
      </c>
      <c r="G53" s="57">
        <f>E53/C53*100</f>
        <v>36.157941437444542</v>
      </c>
      <c r="H53" s="1"/>
      <c r="I53" s="1"/>
    </row>
    <row r="54" spans="1:9">
      <c r="A54" s="46" t="s">
        <v>81</v>
      </c>
      <c r="B54" s="49" t="s">
        <v>85</v>
      </c>
      <c r="C54" s="17">
        <v>5508.7</v>
      </c>
      <c r="D54" s="17">
        <v>8436</v>
      </c>
      <c r="E54" s="17">
        <v>5514</v>
      </c>
      <c r="F54" s="50">
        <f t="shared" si="2"/>
        <v>65.36273115220483</v>
      </c>
      <c r="G54" s="57">
        <f t="shared" ref="G54:G64" si="6">E54/C54*100</f>
        <v>100.09621144734693</v>
      </c>
      <c r="H54" s="1"/>
      <c r="I54" s="1"/>
    </row>
    <row r="55" spans="1:9">
      <c r="A55" s="47" t="s">
        <v>86</v>
      </c>
      <c r="B55" s="26" t="s">
        <v>35</v>
      </c>
      <c r="C55" s="53">
        <f>SUM(C56:C57)</f>
        <v>25624.3</v>
      </c>
      <c r="D55" s="16">
        <f>SUM(D56:D57)</f>
        <v>42116.9</v>
      </c>
      <c r="E55" s="16">
        <f>SUM(E56:E57)</f>
        <v>28869.7</v>
      </c>
      <c r="F55" s="39">
        <f t="shared" si="2"/>
        <v>68.546592935377475</v>
      </c>
      <c r="G55" s="56">
        <f t="shared" si="6"/>
        <v>112.66532158927269</v>
      </c>
      <c r="H55" s="1"/>
      <c r="I55" s="1"/>
    </row>
    <row r="56" spans="1:9">
      <c r="A56" s="48" t="s">
        <v>87</v>
      </c>
      <c r="B56" s="31" t="s">
        <v>88</v>
      </c>
      <c r="C56" s="17">
        <v>21127.599999999999</v>
      </c>
      <c r="D56" s="17">
        <v>35224</v>
      </c>
      <c r="E56" s="17">
        <v>24068</v>
      </c>
      <c r="F56" s="50">
        <f t="shared" si="2"/>
        <v>68.328412446059502</v>
      </c>
      <c r="G56" s="57">
        <f t="shared" si="6"/>
        <v>113.91734035101007</v>
      </c>
      <c r="H56" s="1"/>
      <c r="I56" s="1"/>
    </row>
    <row r="57" spans="1:9">
      <c r="A57" s="46" t="s">
        <v>116</v>
      </c>
      <c r="B57" s="31" t="s">
        <v>89</v>
      </c>
      <c r="C57" s="17">
        <v>4496.7</v>
      </c>
      <c r="D57" s="17">
        <v>6892.9</v>
      </c>
      <c r="E57" s="17">
        <v>4801.7</v>
      </c>
      <c r="F57" s="50">
        <f t="shared" si="2"/>
        <v>69.661535783197209</v>
      </c>
      <c r="G57" s="57">
        <f t="shared" si="6"/>
        <v>106.78275179576133</v>
      </c>
      <c r="H57" s="1"/>
      <c r="I57" s="1"/>
    </row>
    <row r="58" spans="1:9">
      <c r="A58" s="47" t="s">
        <v>90</v>
      </c>
      <c r="B58" s="26" t="s">
        <v>24</v>
      </c>
      <c r="C58" s="53">
        <f>SUM(C59:C61)</f>
        <v>2123.3000000000002</v>
      </c>
      <c r="D58" s="16">
        <f>SUM(D59:D61)</f>
        <v>4233.3999999999996</v>
      </c>
      <c r="E58" s="16">
        <f>SUM(E59:E61)</f>
        <v>3014.4</v>
      </c>
      <c r="F58" s="39">
        <f t="shared" si="2"/>
        <v>71.20517787121463</v>
      </c>
      <c r="G58" s="56">
        <f t="shared" si="6"/>
        <v>141.96769180049921</v>
      </c>
      <c r="H58" s="1"/>
      <c r="I58" s="1"/>
    </row>
    <row r="59" spans="1:9">
      <c r="A59" s="48" t="s">
        <v>91</v>
      </c>
      <c r="B59" s="31" t="s">
        <v>94</v>
      </c>
      <c r="C59" s="17">
        <v>114.8</v>
      </c>
      <c r="D59" s="17">
        <v>162</v>
      </c>
      <c r="E59" s="17">
        <v>108</v>
      </c>
      <c r="F59" s="50">
        <f t="shared" si="2"/>
        <v>66.666666666666657</v>
      </c>
      <c r="G59" s="57">
        <f t="shared" si="6"/>
        <v>94.076655052264812</v>
      </c>
      <c r="H59" s="1"/>
      <c r="I59" s="1"/>
    </row>
    <row r="60" spans="1:9">
      <c r="A60" s="48" t="s">
        <v>92</v>
      </c>
      <c r="B60" s="31" t="s">
        <v>95</v>
      </c>
      <c r="C60" s="17">
        <v>1665.2</v>
      </c>
      <c r="D60" s="17">
        <v>1717.8</v>
      </c>
      <c r="E60" s="17">
        <v>1067.7</v>
      </c>
      <c r="F60" s="50">
        <f t="shared" si="2"/>
        <v>62.155082081732452</v>
      </c>
      <c r="G60" s="57">
        <f t="shared" si="6"/>
        <v>64.118424213307719</v>
      </c>
      <c r="H60" s="1"/>
      <c r="I60" s="1"/>
    </row>
    <row r="61" spans="1:9">
      <c r="A61" s="48" t="s">
        <v>93</v>
      </c>
      <c r="B61" s="31" t="s">
        <v>96</v>
      </c>
      <c r="C61" s="17">
        <v>343.3</v>
      </c>
      <c r="D61" s="17">
        <v>2353.6</v>
      </c>
      <c r="E61" s="17">
        <v>1838.7</v>
      </c>
      <c r="F61" s="50">
        <f t="shared" si="2"/>
        <v>78.122875594833445</v>
      </c>
      <c r="G61" s="57">
        <f t="shared" si="6"/>
        <v>535.59568890183516</v>
      </c>
      <c r="H61" s="1"/>
      <c r="I61" s="1"/>
    </row>
    <row r="62" spans="1:9">
      <c r="A62" s="47" t="s">
        <v>97</v>
      </c>
      <c r="B62" s="26" t="s">
        <v>36</v>
      </c>
      <c r="C62" s="53">
        <f>C63</f>
        <v>42.5</v>
      </c>
      <c r="D62" s="16">
        <f>D63</f>
        <v>120</v>
      </c>
      <c r="E62" s="16">
        <f>E63</f>
        <v>55.4</v>
      </c>
      <c r="F62" s="39">
        <f t="shared" si="2"/>
        <v>46.166666666666664</v>
      </c>
      <c r="G62" s="57">
        <f t="shared" si="6"/>
        <v>130.35294117647058</v>
      </c>
      <c r="H62" s="1"/>
      <c r="I62" s="1"/>
    </row>
    <row r="63" spans="1:9">
      <c r="A63" s="48" t="s">
        <v>98</v>
      </c>
      <c r="B63" s="49" t="s">
        <v>99</v>
      </c>
      <c r="C63" s="17">
        <v>42.5</v>
      </c>
      <c r="D63" s="17">
        <v>120</v>
      </c>
      <c r="E63" s="17">
        <v>55.4</v>
      </c>
      <c r="F63" s="50">
        <f t="shared" si="2"/>
        <v>46.166666666666664</v>
      </c>
      <c r="G63" s="57">
        <f t="shared" si="6"/>
        <v>130.35294117647058</v>
      </c>
      <c r="H63" s="1"/>
      <c r="I63" s="1"/>
    </row>
    <row r="64" spans="1:9">
      <c r="A64" s="47" t="s">
        <v>100</v>
      </c>
      <c r="B64" s="26" t="s">
        <v>37</v>
      </c>
      <c r="C64" s="53">
        <f>C65</f>
        <v>318.8</v>
      </c>
      <c r="D64" s="16">
        <f>D65</f>
        <v>502.2</v>
      </c>
      <c r="E64" s="16">
        <f>E65</f>
        <v>502.2</v>
      </c>
      <c r="F64" s="39">
        <f t="shared" si="2"/>
        <v>100</v>
      </c>
      <c r="G64" s="57">
        <f t="shared" si="6"/>
        <v>157.52823086574654</v>
      </c>
      <c r="H64" s="1"/>
      <c r="I64" s="1"/>
    </row>
    <row r="65" spans="1:9">
      <c r="A65" s="48" t="s">
        <v>101</v>
      </c>
      <c r="B65" s="49" t="s">
        <v>102</v>
      </c>
      <c r="C65" s="17">
        <v>318.8</v>
      </c>
      <c r="D65" s="17">
        <v>502.2</v>
      </c>
      <c r="E65" s="17">
        <v>502.2</v>
      </c>
      <c r="F65" s="50">
        <f t="shared" si="2"/>
        <v>100</v>
      </c>
      <c r="G65" s="57">
        <f>E65/C65*100</f>
        <v>157.52823086574654</v>
      </c>
      <c r="H65" s="1"/>
      <c r="I65" s="1"/>
    </row>
    <row r="66" spans="1:9">
      <c r="A66" s="47" t="s">
        <v>103</v>
      </c>
      <c r="B66" s="26" t="s">
        <v>38</v>
      </c>
      <c r="C66" s="53">
        <f>C67</f>
        <v>0.7</v>
      </c>
      <c r="D66" s="16">
        <f>D67</f>
        <v>7.3</v>
      </c>
      <c r="E66" s="16">
        <f>E67</f>
        <v>1.1000000000000001</v>
      </c>
      <c r="F66" s="39">
        <f>E66/D66*100</f>
        <v>15.068493150684933</v>
      </c>
      <c r="G66" s="57">
        <f t="shared" ref="G66:G67" si="7">E66/C66*100</f>
        <v>157.14285714285717</v>
      </c>
      <c r="H66" s="1"/>
      <c r="I66" s="1"/>
    </row>
    <row r="67" spans="1:9" ht="22.5">
      <c r="A67" s="48" t="s">
        <v>104</v>
      </c>
      <c r="B67" s="49" t="s">
        <v>105</v>
      </c>
      <c r="C67" s="17">
        <v>0.7</v>
      </c>
      <c r="D67" s="17">
        <v>7.3</v>
      </c>
      <c r="E67" s="17">
        <v>1.1000000000000001</v>
      </c>
      <c r="F67" s="50">
        <f>E67/D67*100</f>
        <v>15.068493150684933</v>
      </c>
      <c r="G67" s="57">
        <f t="shared" si="7"/>
        <v>157.14285714285717</v>
      </c>
      <c r="H67" s="1"/>
      <c r="I67" s="1"/>
    </row>
    <row r="68" spans="1:9" ht="22.5">
      <c r="A68" s="47" t="s">
        <v>106</v>
      </c>
      <c r="B68" s="26" t="s">
        <v>39</v>
      </c>
      <c r="C68" s="53">
        <f>C69+C70</f>
        <v>680.4</v>
      </c>
      <c r="D68" s="16">
        <f>SUM(D69:D70)</f>
        <v>885.8</v>
      </c>
      <c r="E68" s="16">
        <f>SUM(E69:E70)</f>
        <v>648.1</v>
      </c>
      <c r="F68" s="39">
        <f t="shared" si="2"/>
        <v>73.165500112892317</v>
      </c>
      <c r="G68" s="56">
        <f t="shared" si="3"/>
        <v>95.252792475014701</v>
      </c>
      <c r="H68" s="1"/>
      <c r="I68" s="1"/>
    </row>
    <row r="69" spans="1:9" ht="33.75">
      <c r="A69" s="46" t="s">
        <v>107</v>
      </c>
      <c r="B69" s="51" t="s">
        <v>109</v>
      </c>
      <c r="C69" s="17">
        <v>640.4</v>
      </c>
      <c r="D69" s="17">
        <v>885.8</v>
      </c>
      <c r="E69" s="17">
        <v>648.1</v>
      </c>
      <c r="F69" s="50">
        <f t="shared" si="2"/>
        <v>73.165500112892317</v>
      </c>
      <c r="G69" s="57">
        <f t="shared" si="3"/>
        <v>101.20237351655217</v>
      </c>
      <c r="H69" s="1"/>
      <c r="I69" s="1"/>
    </row>
    <row r="70" spans="1:9" ht="33.75">
      <c r="A70" s="46" t="s">
        <v>108</v>
      </c>
      <c r="B70" s="51" t="s">
        <v>110</v>
      </c>
      <c r="C70" s="17">
        <v>40</v>
      </c>
      <c r="D70" s="17">
        <v>0</v>
      </c>
      <c r="E70" s="17">
        <v>0</v>
      </c>
      <c r="F70" s="50" t="e">
        <f t="shared" si="2"/>
        <v>#DIV/0!</v>
      </c>
      <c r="G70" s="57"/>
      <c r="H70" s="1"/>
      <c r="I70" s="1"/>
    </row>
    <row r="71" spans="1:9">
      <c r="A71" s="33"/>
      <c r="B71" s="29" t="s">
        <v>34</v>
      </c>
      <c r="C71" s="54">
        <f>C32+C40+C42+C46+C48+C55+C58+C62+C64+C68+C66</f>
        <v>182053.19999999998</v>
      </c>
      <c r="D71" s="16">
        <f>D32+D40+D42+D46+D48+D55+D58+D62+D64+D66+D68</f>
        <v>282032.90000000002</v>
      </c>
      <c r="E71" s="16">
        <f>E32+E40+E42+E46+E48+E55+E58+E62+E64+E66+E68</f>
        <v>164271.50000000003</v>
      </c>
      <c r="F71" s="39">
        <f t="shared" si="2"/>
        <v>58.245509655079253</v>
      </c>
      <c r="G71" s="56">
        <f t="shared" si="3"/>
        <v>90.232690224615681</v>
      </c>
      <c r="H71" s="14"/>
      <c r="I71" s="1"/>
    </row>
    <row r="72" spans="1:9" ht="22.5">
      <c r="A72" s="33"/>
      <c r="B72" s="26" t="s">
        <v>27</v>
      </c>
      <c r="C72" s="55">
        <f>C30-C71</f>
        <v>6097.3000000000175</v>
      </c>
      <c r="D72" s="16">
        <f>D30-D71</f>
        <v>-13339.600000000035</v>
      </c>
      <c r="E72" s="16">
        <f>E30-E71</f>
        <v>3744.8999999999651</v>
      </c>
      <c r="F72" s="40"/>
      <c r="G72" s="42"/>
      <c r="H72" s="13"/>
      <c r="I72" s="4"/>
    </row>
    <row r="73" spans="1:9">
      <c r="A73" s="33"/>
      <c r="B73" s="70" t="s">
        <v>40</v>
      </c>
      <c r="C73" s="70"/>
      <c r="D73" s="70"/>
      <c r="E73" s="70"/>
      <c r="F73" s="70"/>
      <c r="G73" s="33"/>
    </row>
    <row r="74" spans="1:9" s="5" customFormat="1" ht="22.5">
      <c r="A74" s="35"/>
      <c r="B74" s="30" t="s">
        <v>28</v>
      </c>
      <c r="C74" s="30"/>
      <c r="D74" s="18"/>
      <c r="E74" s="18"/>
      <c r="F74" s="40"/>
      <c r="G74" s="35"/>
    </row>
    <row r="75" spans="1:9" ht="25.5" customHeight="1">
      <c r="A75" s="33"/>
      <c r="B75" s="31" t="s">
        <v>29</v>
      </c>
      <c r="C75" s="18">
        <v>-2000</v>
      </c>
      <c r="D75" s="18"/>
      <c r="E75" s="18"/>
      <c r="F75" s="40"/>
      <c r="G75" s="33"/>
    </row>
    <row r="76" spans="1:9" s="5" customFormat="1" ht="22.5">
      <c r="A76" s="35"/>
      <c r="B76" s="30" t="s">
        <v>2</v>
      </c>
      <c r="C76" s="18"/>
      <c r="D76" s="18"/>
      <c r="E76" s="18"/>
      <c r="F76" s="40"/>
      <c r="G76" s="35"/>
    </row>
    <row r="77" spans="1:9" s="5" customFormat="1" ht="22.5">
      <c r="A77" s="35"/>
      <c r="B77" s="30" t="s">
        <v>3</v>
      </c>
      <c r="C77" s="18">
        <v>-4097.3</v>
      </c>
      <c r="D77" s="17">
        <v>13339.6</v>
      </c>
      <c r="E77" s="18">
        <v>-3744.9</v>
      </c>
      <c r="F77" s="40"/>
      <c r="G77" s="35"/>
    </row>
    <row r="78" spans="1:9" ht="12" thickBot="1">
      <c r="A78" s="62"/>
      <c r="B78" s="32" t="s">
        <v>34</v>
      </c>
      <c r="C78" s="65">
        <f>SUM(C74:C77)</f>
        <v>-6097.3</v>
      </c>
      <c r="D78" s="20">
        <f>SUM(D74:D77)</f>
        <v>13339.6</v>
      </c>
      <c r="E78" s="20">
        <f>SUM(E74:E77)</f>
        <v>-3744.9</v>
      </c>
      <c r="F78" s="41"/>
      <c r="G78" s="62"/>
    </row>
  </sheetData>
  <mergeCells count="5">
    <mergeCell ref="B1:F3"/>
    <mergeCell ref="B7:F7"/>
    <mergeCell ref="B31:F31"/>
    <mergeCell ref="B73:F73"/>
    <mergeCell ref="A1:A4"/>
  </mergeCells>
  <printOptions horizontalCentered="1"/>
  <pageMargins left="0.59055118110236227" right="0.39370078740157483" top="0.55118110236220474" bottom="0.59055118110236227" header="0.59055118110236227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подпись</vt:lpstr>
      <vt:lpstr>'на подпись'!Заголовки_для_печати</vt:lpstr>
      <vt:lpstr>'на подпись'!Область_печати</vt:lpstr>
    </vt:vector>
  </TitlesOfParts>
  <Company>Министерство финансов Саратовской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FinAdmin</dc:creator>
  <cp:lastModifiedBy>1</cp:lastModifiedBy>
  <cp:lastPrinted>2016-09-20T07:48:26Z</cp:lastPrinted>
  <dcterms:created xsi:type="dcterms:W3CDTF">2009-04-17T07:03:32Z</dcterms:created>
  <dcterms:modified xsi:type="dcterms:W3CDTF">2019-10-15T11:52:00Z</dcterms:modified>
</cp:coreProperties>
</file>