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подпись'!$A$1:$G$77</definedName>
  </definedNames>
  <calcPr calcId="125725"/>
</workbook>
</file>

<file path=xl/calcChain.xml><?xml version="1.0" encoding="utf-8"?>
<calcChain xmlns="http://schemas.openxmlformats.org/spreadsheetml/2006/main">
  <c r="C77" i="10"/>
  <c r="F10"/>
  <c r="F11"/>
  <c r="C24"/>
  <c r="D45"/>
  <c r="G62" l="1"/>
  <c r="G43"/>
  <c r="G44"/>
  <c r="F51"/>
  <c r="F52"/>
  <c r="F37"/>
  <c r="D8"/>
  <c r="C8"/>
  <c r="D24"/>
  <c r="G64"/>
  <c r="G50"/>
  <c r="G33"/>
  <c r="F33"/>
  <c r="D32"/>
  <c r="C32"/>
  <c r="F26"/>
  <c r="F25"/>
  <c r="F23"/>
  <c r="F22"/>
  <c r="F20"/>
  <c r="F17"/>
  <c r="F16"/>
  <c r="F14"/>
  <c r="F9"/>
  <c r="E24"/>
  <c r="G60"/>
  <c r="G59"/>
  <c r="G58"/>
  <c r="G56"/>
  <c r="G55"/>
  <c r="G53"/>
  <c r="G49"/>
  <c r="G48"/>
  <c r="G46"/>
  <c r="G40"/>
  <c r="G38"/>
  <c r="G34"/>
  <c r="F50"/>
  <c r="E32"/>
  <c r="G68"/>
  <c r="G35"/>
  <c r="G36"/>
  <c r="C67"/>
  <c r="C63"/>
  <c r="C61"/>
  <c r="C57"/>
  <c r="C54"/>
  <c r="C47"/>
  <c r="C41"/>
  <c r="C45"/>
  <c r="C39"/>
  <c r="E67"/>
  <c r="D67"/>
  <c r="F68"/>
  <c r="E65"/>
  <c r="D65"/>
  <c r="E63"/>
  <c r="D63"/>
  <c r="F64"/>
  <c r="E61"/>
  <c r="D61"/>
  <c r="F62"/>
  <c r="E57"/>
  <c r="D57"/>
  <c r="F60"/>
  <c r="F59"/>
  <c r="F58"/>
  <c r="E54"/>
  <c r="D54"/>
  <c r="F56"/>
  <c r="F55"/>
  <c r="E47"/>
  <c r="D47"/>
  <c r="F53"/>
  <c r="F49"/>
  <c r="F48"/>
  <c r="E45"/>
  <c r="F46"/>
  <c r="E41"/>
  <c r="D41"/>
  <c r="E39"/>
  <c r="D39"/>
  <c r="F44"/>
  <c r="F43"/>
  <c r="F40"/>
  <c r="F38"/>
  <c r="F36"/>
  <c r="F35"/>
  <c r="F34"/>
  <c r="D30" l="1"/>
  <c r="C30"/>
  <c r="C71" s="1"/>
  <c r="G41"/>
  <c r="G61"/>
  <c r="G32"/>
  <c r="G39"/>
  <c r="C70"/>
  <c r="G63"/>
  <c r="G57"/>
  <c r="G54"/>
  <c r="G47"/>
  <c r="G45"/>
  <c r="G67"/>
  <c r="D70"/>
  <c r="E70"/>
  <c r="G11"/>
  <c r="G12"/>
  <c r="G13"/>
  <c r="G14"/>
  <c r="G15"/>
  <c r="G16"/>
  <c r="G17"/>
  <c r="G18"/>
  <c r="G20"/>
  <c r="G21"/>
  <c r="G22"/>
  <c r="G25"/>
  <c r="G26"/>
  <c r="G27"/>
  <c r="G28"/>
  <c r="G10"/>
  <c r="G9"/>
  <c r="G24"/>
  <c r="F67"/>
  <c r="F63"/>
  <c r="F61"/>
  <c r="F57"/>
  <c r="F54"/>
  <c r="F47"/>
  <c r="F45"/>
  <c r="F41"/>
  <c r="F39"/>
  <c r="F32"/>
  <c r="E8"/>
  <c r="E30" s="1"/>
  <c r="E77"/>
  <c r="D77"/>
  <c r="D71" l="1"/>
  <c r="F30"/>
  <c r="G70"/>
  <c r="G8"/>
  <c r="G30"/>
  <c r="F24"/>
  <c r="F70"/>
  <c r="E71"/>
  <c r="F8"/>
</calcChain>
</file>

<file path=xl/sharedStrings.xml><?xml version="1.0" encoding="utf-8"?>
<sst xmlns="http://schemas.openxmlformats.org/spreadsheetml/2006/main" count="129" uniqueCount="127">
  <si>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</si>
  <si>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</si>
  <si>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</si>
  <si>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</si>
  <si>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</si>
  <si>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</si>
  <si>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</si>
  <si>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</si>
  <si>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</si>
  <si>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</si>
  <si>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</si>
  <si>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</si>
  <si>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</si>
  <si>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</si>
  <si>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</si>
  <si>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</si>
  <si>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</si>
  <si>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</si>
  <si>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</si>
  <si>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</si>
  <si>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</si>
  <si>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</si>
  <si>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</si>
  <si>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</si>
  <si>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</si>
  <si>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</si>
  <si>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</si>
  <si>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</si>
  <si>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</si>
  <si>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</si>
  <si>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</si>
  <si>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</si>
  <si>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</si>
  <si>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</si>
  <si>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</si>
  <si>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</si>
  <si>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</si>
  <si>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</si>
  <si>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</si>
  <si>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</si>
  <si>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</si>
  <si>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</si>
  <si>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</si>
  <si>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</si>
  <si>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</si>
  <si>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</si>
  <si>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</si>
  <si>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</si>
  <si>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</si>
  <si>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</si>
  <si>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</si>
  <si>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</si>
  <si>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</si>
  <si>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</si>
  <si>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</si>
  <si>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</si>
  <si>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</si>
  <si>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</si>
  <si>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</si>
  <si>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</si>
  <si>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</si>
  <si>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</si>
  <si>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</si>
  <si>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</si>
  <si>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</si>
  <si>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</si>
  <si>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</si>
  <si>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</si>
  <si>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</si>
  <si>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</si>
  <si>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</si>
  <si>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</si>
  <si>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</si>
  <si>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</si>
  <si>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</si>
  <si>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</si>
  <si>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</si>
  <si>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</si>
  <si>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</si>
  <si>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</si>
  <si>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</si>
  <si>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</si>
  <si>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</si>
  <si>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</si>
  <si>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</si>
  <si>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</si>
  <si>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</si>
  <si>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</si>
  <si>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</si>
  <si>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</si>
  <si>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</si>
  <si>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</si>
  <si>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</si>
  <si>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</si>
  <si>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</si>
  <si>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</si>
  <si>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</si>
  <si>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</si>
  <si>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</si>
  <si>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</si>
  <si>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</si>
  <si>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</si>
  <si>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</si>
  <si>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</si>
  <si>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</si>
  <si>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</si>
  <si>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</si>
  <si>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</si>
  <si>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</si>
  <si>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</si>
  <si>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</si>
  <si>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</si>
  <si>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</si>
  <si>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</si>
  <si>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</si>
  <si>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</si>
  <si>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</si>
  <si>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</si>
  <si>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</si>
  <si>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Кассовое исполнение
 за  январь-март 2019 года</t>
  </si>
  <si>
    <t>0705</t>
  </si>
  <si>
    <t>Профессиональная подготовка, переподготовка и повышение квалификации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</si>
  <si>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2020 года</t>
  </si>
  <si>
    <t>Бюджетные назначения на 2020 год</t>
  </si>
  <si>
    <t>Кассовое исполнение
 за  январь-март 2020 года</t>
  </si>
  <si>
    <t>% исполнения к плану 2020 года</t>
  </si>
  <si>
    <t>% исполнения 2020 года к 2019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</si>
</sst>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10" zoomScaleNormal="110" workbookViewId="0">
      <selection activeCell="E75" sqref="E75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4"/>
      <c r="B1" s="69" t="s">
        <v>122</v>
      </c>
      <c r="C1" s="69"/>
      <c r="D1" s="69"/>
      <c r="E1" s="69"/>
      <c r="F1" s="69"/>
    </row>
    <row r="2" spans="1:9" s="1" customFormat="1">
      <c r="A2" s="74"/>
      <c r="B2" s="69"/>
      <c r="C2" s="69"/>
      <c r="D2" s="69"/>
      <c r="E2" s="69"/>
      <c r="F2" s="69"/>
    </row>
    <row r="3" spans="1:9" ht="28.5" customHeight="1">
      <c r="A3" s="74"/>
      <c r="B3" s="69"/>
      <c r="C3" s="69"/>
      <c r="D3" s="69"/>
      <c r="E3" s="69"/>
      <c r="F3" s="69"/>
    </row>
    <row r="4" spans="1:9" s="1" customFormat="1" ht="12" thickBot="1">
      <c r="A4" s="74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119</v>
      </c>
      <c r="D5" s="10" t="s">
        <v>123</v>
      </c>
      <c r="E5" s="10" t="s">
        <v>124</v>
      </c>
      <c r="F5" s="36" t="s">
        <v>125</v>
      </c>
      <c r="G5" s="64" t="s">
        <v>126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0" t="s">
        <v>4</v>
      </c>
      <c r="C7" s="70"/>
      <c r="D7" s="71"/>
      <c r="E7" s="71"/>
      <c r="F7" s="71"/>
      <c r="G7" s="61"/>
    </row>
    <row r="8" spans="1:9">
      <c r="A8" s="33"/>
      <c r="B8" s="22" t="s">
        <v>32</v>
      </c>
      <c r="C8" s="15">
        <f>SUM(C9:C23)</f>
        <v>12805.199999999999</v>
      </c>
      <c r="D8" s="15">
        <f>D9+D10+D11+D14+D16+D17+D20+D22+D23</f>
        <v>44578.3</v>
      </c>
      <c r="E8" s="15">
        <f>SUM(E9:E23)</f>
        <v>12760</v>
      </c>
      <c r="F8" s="37">
        <f>E8/D8*100</f>
        <v>28.62379229355987</v>
      </c>
      <c r="G8" s="44">
        <f>E8/C8*100</f>
        <v>99.647018398775515</v>
      </c>
      <c r="H8" s="8"/>
    </row>
    <row r="9" spans="1:9">
      <c r="A9" s="33" t="s">
        <v>43</v>
      </c>
      <c r="B9" s="23" t="s">
        <v>8</v>
      </c>
      <c r="C9" s="11">
        <v>2764.3</v>
      </c>
      <c r="D9" s="12">
        <v>15788</v>
      </c>
      <c r="E9" s="11">
        <v>3353.8</v>
      </c>
      <c r="F9" s="38">
        <f>E9/D9*100</f>
        <v>21.242715986825438</v>
      </c>
      <c r="G9" s="45">
        <f>E9/C9*100</f>
        <v>121.32547118619541</v>
      </c>
      <c r="H9" s="4"/>
      <c r="I9" s="4"/>
    </row>
    <row r="10" spans="1:9" ht="22.5">
      <c r="A10" s="33" t="s">
        <v>44</v>
      </c>
      <c r="B10" s="24" t="s">
        <v>9</v>
      </c>
      <c r="C10" s="11">
        <v>3040.7</v>
      </c>
      <c r="D10" s="12">
        <v>13095.8</v>
      </c>
      <c r="E10" s="11">
        <v>2850</v>
      </c>
      <c r="F10" s="38">
        <f t="shared" ref="F10:F11" si="0">E10/D10*100</f>
        <v>21.762702545854399</v>
      </c>
      <c r="G10" s="45">
        <f>E10/C10*100</f>
        <v>93.728417798533243</v>
      </c>
    </row>
    <row r="11" spans="1:9" ht="12.75" customHeight="1">
      <c r="A11" s="33" t="s">
        <v>45</v>
      </c>
      <c r="B11" s="25" t="s">
        <v>10</v>
      </c>
      <c r="C11" s="11">
        <v>4550.1000000000004</v>
      </c>
      <c r="D11" s="12">
        <v>9498.5</v>
      </c>
      <c r="E11" s="11">
        <v>5173.3</v>
      </c>
      <c r="F11" s="38">
        <f t="shared" si="0"/>
        <v>54.464389114070642</v>
      </c>
      <c r="G11" s="45">
        <f t="shared" ref="G11:G30" si="1">E11/C11*100</f>
        <v>113.69640227687303</v>
      </c>
    </row>
    <row r="12" spans="1:9" ht="12.75" hidden="1" customHeight="1">
      <c r="A12" s="33"/>
      <c r="B12" s="25" t="s">
        <v>11</v>
      </c>
      <c r="C12" s="11"/>
      <c r="D12" s="12"/>
      <c r="E12" s="11"/>
      <c r="F12" s="38"/>
      <c r="G12" s="45" t="e">
        <f t="shared" si="1"/>
        <v>#DIV/0!</v>
      </c>
    </row>
    <row r="13" spans="1:9" ht="12.75" hidden="1" customHeight="1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>
      <c r="A14" s="43" t="s">
        <v>46</v>
      </c>
      <c r="B14" s="25" t="s">
        <v>13</v>
      </c>
      <c r="C14" s="11">
        <v>201.8</v>
      </c>
      <c r="D14" s="12">
        <v>984</v>
      </c>
      <c r="E14" s="11">
        <v>350.2</v>
      </c>
      <c r="F14" s="38">
        <f>E14/D14*100</f>
        <v>35.58943089430894</v>
      </c>
      <c r="G14" s="45">
        <f t="shared" si="1"/>
        <v>173.53815659068383</v>
      </c>
    </row>
    <row r="15" spans="1:9" ht="12.75" hidden="1" customHeight="1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>
      <c r="A16" s="33" t="s">
        <v>49</v>
      </c>
      <c r="B16" s="25" t="s">
        <v>15</v>
      </c>
      <c r="C16" s="11">
        <v>798.6</v>
      </c>
      <c r="D16" s="12">
        <v>3972</v>
      </c>
      <c r="E16" s="11">
        <v>891</v>
      </c>
      <c r="F16" s="38">
        <f>E16/D16*100</f>
        <v>22.432024169184288</v>
      </c>
      <c r="G16" s="45">
        <f t="shared" si="1"/>
        <v>111.5702479338843</v>
      </c>
    </row>
    <row r="17" spans="1:9" ht="14.25" customHeight="1">
      <c r="A17" s="33" t="s">
        <v>47</v>
      </c>
      <c r="B17" s="25" t="s">
        <v>16</v>
      </c>
      <c r="C17" s="11">
        <v>52.1</v>
      </c>
      <c r="D17" s="12">
        <v>180</v>
      </c>
      <c r="E17" s="11">
        <v>43.3</v>
      </c>
      <c r="F17" s="38">
        <f>E17/D17*100</f>
        <v>24.055555555555554</v>
      </c>
      <c r="G17" s="45">
        <f t="shared" si="1"/>
        <v>83.109404990403064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hidden="1">
      <c r="A19" s="33" t="s">
        <v>116</v>
      </c>
      <c r="B19" s="27" t="s">
        <v>117</v>
      </c>
      <c r="C19" s="11"/>
      <c r="D19" s="12"/>
      <c r="E19" s="11"/>
      <c r="F19" s="38"/>
      <c r="G19" s="45"/>
    </row>
    <row r="20" spans="1:9" ht="24" customHeight="1">
      <c r="A20" s="33" t="s">
        <v>48</v>
      </c>
      <c r="B20" s="25" t="s">
        <v>18</v>
      </c>
      <c r="C20" s="11">
        <v>1236.3</v>
      </c>
      <c r="D20" s="12">
        <v>1000</v>
      </c>
      <c r="E20" s="11">
        <v>5</v>
      </c>
      <c r="F20" s="38">
        <f>E20/D20*100</f>
        <v>0.5</v>
      </c>
      <c r="G20" s="45">
        <f t="shared" si="1"/>
        <v>0.40443258108873248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>
      <c r="A22" s="33" t="s">
        <v>50</v>
      </c>
      <c r="B22" s="25" t="s">
        <v>20</v>
      </c>
      <c r="C22" s="11">
        <v>161.30000000000001</v>
      </c>
      <c r="D22" s="12">
        <v>50</v>
      </c>
      <c r="E22" s="11">
        <v>93.4</v>
      </c>
      <c r="F22" s="38">
        <f>E22/D22*100</f>
        <v>186.8</v>
      </c>
      <c r="G22" s="45">
        <f t="shared" si="1"/>
        <v>57.904525728456292</v>
      </c>
    </row>
    <row r="23" spans="1:9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C25+C26+C29+C28</f>
        <v>37831.4</v>
      </c>
      <c r="D24" s="15">
        <f>D25+D26+D29</f>
        <v>213051</v>
      </c>
      <c r="E24" s="15">
        <f>E25+E26+E29</f>
        <v>44199.9</v>
      </c>
      <c r="F24" s="37">
        <f t="shared" ref="F24" si="2">E24/D24*100</f>
        <v>20.746159370291618</v>
      </c>
      <c r="G24" s="45">
        <f t="shared" si="1"/>
        <v>116.83389988210851</v>
      </c>
      <c r="H24" s="8"/>
    </row>
    <row r="25" spans="1:9" ht="24" customHeight="1">
      <c r="A25" s="33"/>
      <c r="B25" s="25" t="s">
        <v>22</v>
      </c>
      <c r="C25" s="11">
        <v>37831.4</v>
      </c>
      <c r="D25" s="12">
        <v>213051</v>
      </c>
      <c r="E25" s="11">
        <v>44199.9</v>
      </c>
      <c r="F25" s="38">
        <f>E25/D25*100</f>
        <v>20.746159370291618</v>
      </c>
      <c r="G25" s="45">
        <f t="shared" si="1"/>
        <v>116.83389988210851</v>
      </c>
    </row>
    <row r="26" spans="1:9" ht="20.25" hidden="1" customHeight="1">
      <c r="A26" s="33"/>
      <c r="B26" s="27" t="s">
        <v>42</v>
      </c>
      <c r="C26" s="11"/>
      <c r="D26" s="12"/>
      <c r="E26" s="11"/>
      <c r="F26" s="38" t="e">
        <f>E26/D26*100</f>
        <v>#DIV/0!</v>
      </c>
      <c r="G26" s="45" t="e">
        <f t="shared" si="1"/>
        <v>#DIV/0!</v>
      </c>
    </row>
    <row r="27" spans="1:9" ht="24.75" hidden="1" customHeight="1">
      <c r="A27" s="33"/>
      <c r="B27" s="28" t="s">
        <v>41</v>
      </c>
      <c r="C27" s="11"/>
      <c r="D27" s="12"/>
      <c r="E27" s="11"/>
      <c r="F27" s="38"/>
      <c r="G27" s="68" t="e">
        <f t="shared" si="1"/>
        <v>#DIV/0!</v>
      </c>
    </row>
    <row r="28" spans="1:9" ht="26.25" customHeight="1">
      <c r="A28" s="33"/>
      <c r="B28" s="25" t="s">
        <v>30</v>
      </c>
      <c r="C28" s="11">
        <v>84.6</v>
      </c>
      <c r="D28" s="12"/>
      <c r="E28" s="11"/>
      <c r="F28" s="38"/>
      <c r="G28" s="45">
        <f t="shared" si="1"/>
        <v>0</v>
      </c>
    </row>
    <row r="29" spans="1:9" ht="27" customHeight="1">
      <c r="A29" s="33"/>
      <c r="B29" s="25" t="s">
        <v>31</v>
      </c>
      <c r="C29" s="11">
        <v>-84.6</v>
      </c>
      <c r="D29" s="12"/>
      <c r="E29" s="11"/>
      <c r="F29" s="38"/>
      <c r="G29" s="45"/>
    </row>
    <row r="30" spans="1:9" ht="20.25" customHeight="1">
      <c r="A30" s="33"/>
      <c r="B30" s="29" t="s">
        <v>34</v>
      </c>
      <c r="C30" s="15">
        <f>C24+C8</f>
        <v>50636.6</v>
      </c>
      <c r="D30" s="15">
        <f>D24+D8</f>
        <v>257629.3</v>
      </c>
      <c r="E30" s="15">
        <f>E24+E8</f>
        <v>56959.9</v>
      </c>
      <c r="F30" s="39">
        <f>E30/D30*100</f>
        <v>22.109247667093769</v>
      </c>
      <c r="G30" s="59">
        <f t="shared" si="1"/>
        <v>112.48760777777341</v>
      </c>
      <c r="H30" s="14"/>
      <c r="I30" s="1"/>
    </row>
    <row r="31" spans="1:9">
      <c r="A31" s="33"/>
      <c r="B31" s="72" t="s">
        <v>1</v>
      </c>
      <c r="C31" s="72"/>
      <c r="D31" s="72"/>
      <c r="E31" s="72"/>
      <c r="F31" s="72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C33+C34+C35+C36+C37+C38</f>
        <v>3542.6000000000004</v>
      </c>
      <c r="D32" s="16">
        <f>SUM(D33:D38)</f>
        <v>21780.2</v>
      </c>
      <c r="E32" s="16">
        <f>SUM(E33:E38)</f>
        <v>5718.6</v>
      </c>
      <c r="F32" s="39">
        <f t="shared" ref="F32:F70" si="3">E32/D32*100</f>
        <v>26.255957245571665</v>
      </c>
      <c r="G32" s="59">
        <f>E32/C32*100</f>
        <v>161.42381301868681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17">
        <v>182.8</v>
      </c>
      <c r="D33" s="17">
        <v>1171.8</v>
      </c>
      <c r="E33" s="17">
        <v>117.9</v>
      </c>
      <c r="F33" s="50">
        <f>E33/D33*100</f>
        <v>10.061443932411676</v>
      </c>
      <c r="G33" s="60">
        <f>E33/C33*100</f>
        <v>64.496717724288843</v>
      </c>
      <c r="H33" s="66"/>
      <c r="I33" s="66"/>
    </row>
    <row r="34" spans="1:9" ht="33.75">
      <c r="A34" s="46" t="s">
        <v>54</v>
      </c>
      <c r="B34" s="30" t="s">
        <v>59</v>
      </c>
      <c r="C34" s="18">
        <v>162.6</v>
      </c>
      <c r="D34" s="17">
        <v>1067.2</v>
      </c>
      <c r="E34" s="18">
        <v>280.3</v>
      </c>
      <c r="F34" s="40">
        <f t="shared" si="3"/>
        <v>26.264992503748125</v>
      </c>
      <c r="G34" s="60">
        <f>E34/C34*100</f>
        <v>172.38622386223864</v>
      </c>
      <c r="H34" s="1"/>
      <c r="I34" s="1"/>
    </row>
    <row r="35" spans="1:9" ht="45">
      <c r="A35" s="46" t="s">
        <v>55</v>
      </c>
      <c r="B35" s="31" t="s">
        <v>60</v>
      </c>
      <c r="C35" s="18">
        <v>1945</v>
      </c>
      <c r="D35" s="17">
        <v>9851.6</v>
      </c>
      <c r="E35" s="18">
        <v>2497.4</v>
      </c>
      <c r="F35" s="40">
        <f t="shared" si="3"/>
        <v>25.350196922327338</v>
      </c>
      <c r="G35" s="60">
        <f t="shared" ref="G35:G70" si="4">E35/C35*100</f>
        <v>128.40102827763496</v>
      </c>
      <c r="H35" s="1"/>
      <c r="I35" s="1"/>
    </row>
    <row r="36" spans="1:9" ht="33.75">
      <c r="A36" s="46" t="s">
        <v>56</v>
      </c>
      <c r="B36" s="31" t="s">
        <v>61</v>
      </c>
      <c r="C36" s="18">
        <v>0</v>
      </c>
      <c r="D36" s="17">
        <v>4174.3</v>
      </c>
      <c r="E36" s="19">
        <v>1432</v>
      </c>
      <c r="F36" s="40">
        <f t="shared" si="3"/>
        <v>34.305152959777686</v>
      </c>
      <c r="G36" s="60" t="e">
        <f t="shared" si="4"/>
        <v>#DIV/0!</v>
      </c>
      <c r="H36" s="1"/>
      <c r="I36" s="1"/>
    </row>
    <row r="37" spans="1:9">
      <c r="A37" s="46" t="s">
        <v>57</v>
      </c>
      <c r="B37" s="31" t="s">
        <v>62</v>
      </c>
      <c r="C37" s="18">
        <v>0</v>
      </c>
      <c r="D37" s="17">
        <v>10</v>
      </c>
      <c r="E37" s="18">
        <v>0</v>
      </c>
      <c r="F37" s="40">
        <f t="shared" si="3"/>
        <v>0</v>
      </c>
      <c r="G37" s="60"/>
      <c r="H37" s="1"/>
      <c r="I37" s="1"/>
    </row>
    <row r="38" spans="1:9">
      <c r="A38" s="46" t="s">
        <v>58</v>
      </c>
      <c r="B38" s="31" t="s">
        <v>63</v>
      </c>
      <c r="C38" s="18">
        <v>1252.2</v>
      </c>
      <c r="D38" s="17">
        <v>5505.3</v>
      </c>
      <c r="E38" s="18">
        <v>1391</v>
      </c>
      <c r="F38" s="40">
        <f t="shared" si="3"/>
        <v>25.266561313643216</v>
      </c>
      <c r="G38" s="60">
        <f>E38/C38*100</f>
        <v>111.08449129532023</v>
      </c>
      <c r="H38" s="1"/>
      <c r="I38" s="1"/>
    </row>
    <row r="39" spans="1:9" ht="12" customHeight="1">
      <c r="A39" s="47" t="s">
        <v>64</v>
      </c>
      <c r="B39" s="26" t="s">
        <v>26</v>
      </c>
      <c r="C39" s="53">
        <f>C40</f>
        <v>272.89999999999998</v>
      </c>
      <c r="D39" s="16">
        <f>D40</f>
        <v>1571.3</v>
      </c>
      <c r="E39" s="16">
        <f>E40</f>
        <v>297.5</v>
      </c>
      <c r="F39" s="39">
        <f t="shared" si="3"/>
        <v>18.933367275504359</v>
      </c>
      <c r="G39" s="59">
        <f>E39/C39*100</f>
        <v>109.01429094906561</v>
      </c>
      <c r="H39" s="1"/>
      <c r="I39" s="1"/>
    </row>
    <row r="40" spans="1:9" ht="33.75">
      <c r="A40" s="48" t="s">
        <v>65</v>
      </c>
      <c r="B40" s="31" t="s">
        <v>66</v>
      </c>
      <c r="C40" s="52">
        <v>272.89999999999998</v>
      </c>
      <c r="D40" s="18">
        <v>1571.3</v>
      </c>
      <c r="E40" s="18">
        <v>297.5</v>
      </c>
      <c r="F40" s="40">
        <f t="shared" si="3"/>
        <v>18.933367275504359</v>
      </c>
      <c r="G40" s="60">
        <f>E40/C40*100</f>
        <v>109.01429094906561</v>
      </c>
      <c r="H40" s="1"/>
      <c r="I40" s="1"/>
    </row>
    <row r="41" spans="1:9">
      <c r="A41" s="47" t="s">
        <v>67</v>
      </c>
      <c r="B41" s="26" t="s">
        <v>5</v>
      </c>
      <c r="C41" s="53">
        <f>SUM(C42:C44)</f>
        <v>1203.8</v>
      </c>
      <c r="D41" s="16">
        <f>SUM(D42:D44)</f>
        <v>30289.3</v>
      </c>
      <c r="E41" s="16">
        <f>SUM(E42:E44)</f>
        <v>978.4</v>
      </c>
      <c r="F41" s="39">
        <f t="shared" si="3"/>
        <v>3.2301835961874326</v>
      </c>
      <c r="G41" s="60">
        <f>E41/C41*100</f>
        <v>81.275959461704602</v>
      </c>
      <c r="H41" s="1"/>
      <c r="I41" s="1"/>
    </row>
    <row r="42" spans="1:9">
      <c r="A42" s="48" t="s">
        <v>68</v>
      </c>
      <c r="B42" s="31" t="s">
        <v>71</v>
      </c>
      <c r="C42" s="52"/>
      <c r="D42" s="18">
        <v>48.7</v>
      </c>
      <c r="E42" s="19"/>
      <c r="F42" s="40"/>
      <c r="G42" s="60"/>
      <c r="H42" s="1"/>
      <c r="I42" s="1"/>
    </row>
    <row r="43" spans="1:9">
      <c r="A43" s="48" t="s">
        <v>69</v>
      </c>
      <c r="B43" s="31" t="s">
        <v>72</v>
      </c>
      <c r="C43" s="52">
        <v>1158</v>
      </c>
      <c r="D43" s="18">
        <v>29988.6</v>
      </c>
      <c r="E43" s="19">
        <v>944.1</v>
      </c>
      <c r="F43" s="40">
        <f t="shared" si="3"/>
        <v>3.1481963145995482</v>
      </c>
      <c r="G43" s="60">
        <f t="shared" ref="G43:G44" si="5">E43/C43*100</f>
        <v>81.528497409326434</v>
      </c>
      <c r="H43" s="1"/>
      <c r="I43" s="1"/>
    </row>
    <row r="44" spans="1:9">
      <c r="A44" s="48" t="s">
        <v>70</v>
      </c>
      <c r="B44" s="31" t="s">
        <v>73</v>
      </c>
      <c r="C44" s="52">
        <v>45.8</v>
      </c>
      <c r="D44" s="18">
        <v>252</v>
      </c>
      <c r="E44" s="19">
        <v>34.299999999999997</v>
      </c>
      <c r="F44" s="40">
        <f t="shared" si="3"/>
        <v>13.611111111111111</v>
      </c>
      <c r="G44" s="60">
        <f t="shared" si="5"/>
        <v>74.890829694323145</v>
      </c>
      <c r="H44" s="1"/>
      <c r="I44" s="1"/>
    </row>
    <row r="45" spans="1:9">
      <c r="A45" s="47" t="s">
        <v>74</v>
      </c>
      <c r="B45" s="26" t="s">
        <v>7</v>
      </c>
      <c r="C45" s="53">
        <f>C46</f>
        <v>12.7</v>
      </c>
      <c r="D45" s="16">
        <f>D46</f>
        <v>51</v>
      </c>
      <c r="E45" s="16">
        <f>E46</f>
        <v>8.6999999999999993</v>
      </c>
      <c r="F45" s="39">
        <f t="shared" si="3"/>
        <v>17.058823529411761</v>
      </c>
      <c r="G45" s="59">
        <f t="shared" ref="G45:G50" si="6">E45/C45*100</f>
        <v>68.503937007874015</v>
      </c>
      <c r="H45" s="1"/>
      <c r="I45" s="1"/>
    </row>
    <row r="46" spans="1:9">
      <c r="A46" s="48" t="s">
        <v>75</v>
      </c>
      <c r="B46" s="49" t="s">
        <v>76</v>
      </c>
      <c r="C46" s="54">
        <v>12.7</v>
      </c>
      <c r="D46" s="17">
        <v>51</v>
      </c>
      <c r="E46" s="17">
        <v>8.6999999999999993</v>
      </c>
      <c r="F46" s="50">
        <f>E46/D46*100</f>
        <v>17.058823529411761</v>
      </c>
      <c r="G46" s="60">
        <f t="shared" si="6"/>
        <v>68.503937007874015</v>
      </c>
      <c r="H46" s="1"/>
      <c r="I46" s="1"/>
    </row>
    <row r="47" spans="1:9">
      <c r="A47" s="47" t="s">
        <v>77</v>
      </c>
      <c r="B47" s="26" t="s">
        <v>23</v>
      </c>
      <c r="C47" s="53">
        <f>SUM(C48:C53)</f>
        <v>36140.300000000003</v>
      </c>
      <c r="D47" s="16">
        <f>SUM(D48:D53)</f>
        <v>172713.09999999998</v>
      </c>
      <c r="E47" s="16">
        <f>SUM(E48:E53)</f>
        <v>33964.1</v>
      </c>
      <c r="F47" s="39">
        <f t="shared" si="3"/>
        <v>19.665039884062068</v>
      </c>
      <c r="G47" s="59">
        <f t="shared" si="6"/>
        <v>93.978467251240289</v>
      </c>
      <c r="H47" s="1"/>
      <c r="I47" s="1"/>
    </row>
    <row r="48" spans="1:9">
      <c r="A48" s="46" t="s">
        <v>78</v>
      </c>
      <c r="B48" s="49" t="s">
        <v>82</v>
      </c>
      <c r="C48" s="54">
        <v>5784.5</v>
      </c>
      <c r="D48" s="17">
        <v>30867.8</v>
      </c>
      <c r="E48" s="17">
        <v>6366.2</v>
      </c>
      <c r="F48" s="50">
        <f t="shared" si="3"/>
        <v>20.62408075729401</v>
      </c>
      <c r="G48" s="60">
        <f t="shared" si="6"/>
        <v>110.05618463134238</v>
      </c>
      <c r="H48" s="1"/>
      <c r="I48" s="1"/>
    </row>
    <row r="49" spans="1:9">
      <c r="A49" s="46" t="s">
        <v>79</v>
      </c>
      <c r="B49" s="49" t="s">
        <v>83</v>
      </c>
      <c r="C49" s="54">
        <v>26399.8</v>
      </c>
      <c r="D49" s="17">
        <v>122089.5</v>
      </c>
      <c r="E49" s="17">
        <v>22850.6</v>
      </c>
      <c r="F49" s="50">
        <f t="shared" si="3"/>
        <v>18.716269621875753</v>
      </c>
      <c r="G49" s="60">
        <f t="shared" si="6"/>
        <v>86.555958757263312</v>
      </c>
      <c r="H49" s="1"/>
      <c r="I49" s="1"/>
    </row>
    <row r="50" spans="1:9">
      <c r="A50" s="46" t="s">
        <v>114</v>
      </c>
      <c r="B50" s="49" t="s">
        <v>115</v>
      </c>
      <c r="C50" s="54">
        <v>2310</v>
      </c>
      <c r="D50" s="17">
        <v>11864.5</v>
      </c>
      <c r="E50" s="17">
        <v>2564.8000000000002</v>
      </c>
      <c r="F50" s="50">
        <f t="shared" si="3"/>
        <v>21.617430148763116</v>
      </c>
      <c r="G50" s="60">
        <f t="shared" si="6"/>
        <v>111.03030303030303</v>
      </c>
      <c r="H50" s="1"/>
      <c r="I50" s="1"/>
    </row>
    <row r="51" spans="1:9" ht="22.5">
      <c r="A51" s="46" t="s">
        <v>120</v>
      </c>
      <c r="B51" s="49" t="s">
        <v>121</v>
      </c>
      <c r="C51" s="54">
        <v>12</v>
      </c>
      <c r="D51" s="17">
        <v>191.3</v>
      </c>
      <c r="E51" s="17">
        <v>16.5</v>
      </c>
      <c r="F51" s="50">
        <f t="shared" si="3"/>
        <v>8.6251960271824366</v>
      </c>
      <c r="G51" s="60"/>
      <c r="H51" s="1"/>
      <c r="I51" s="1"/>
    </row>
    <row r="52" spans="1:9">
      <c r="A52" s="46" t="s">
        <v>80</v>
      </c>
      <c r="B52" s="49" t="s">
        <v>84</v>
      </c>
      <c r="C52" s="54">
        <v>0</v>
      </c>
      <c r="D52" s="17">
        <v>682.3</v>
      </c>
      <c r="E52" s="17">
        <v>111.4</v>
      </c>
      <c r="F52" s="50">
        <f t="shared" si="3"/>
        <v>16.32712882896087</v>
      </c>
      <c r="G52" s="60"/>
      <c r="H52" s="1"/>
      <c r="I52" s="1"/>
    </row>
    <row r="53" spans="1:9">
      <c r="A53" s="46" t="s">
        <v>81</v>
      </c>
      <c r="B53" s="49" t="s">
        <v>85</v>
      </c>
      <c r="C53" s="54">
        <v>1634</v>
      </c>
      <c r="D53" s="17">
        <v>7017.7</v>
      </c>
      <c r="E53" s="17">
        <v>2054.6</v>
      </c>
      <c r="F53" s="50">
        <f t="shared" si="3"/>
        <v>29.277398577881641</v>
      </c>
      <c r="G53" s="60">
        <f t="shared" ref="G53:G62" si="7">E53/C53*100</f>
        <v>125.74051407588738</v>
      </c>
      <c r="H53" s="1"/>
      <c r="I53" s="1"/>
    </row>
    <row r="54" spans="1:9">
      <c r="A54" s="47" t="s">
        <v>86</v>
      </c>
      <c r="B54" s="26" t="s">
        <v>35</v>
      </c>
      <c r="C54" s="53">
        <f>SUM(C55:C56)</f>
        <v>7296.6</v>
      </c>
      <c r="D54" s="16">
        <f>SUM(D55:D56)</f>
        <v>33580.1</v>
      </c>
      <c r="E54" s="16">
        <f>SUM(E55:E56)</f>
        <v>8319.9</v>
      </c>
      <c r="F54" s="39">
        <f t="shared" si="3"/>
        <v>24.776281190347856</v>
      </c>
      <c r="G54" s="59">
        <f t="shared" si="7"/>
        <v>114.02434010360989</v>
      </c>
      <c r="H54" s="1"/>
      <c r="I54" s="1"/>
    </row>
    <row r="55" spans="1:9">
      <c r="A55" s="48" t="s">
        <v>87</v>
      </c>
      <c r="B55" s="31" t="s">
        <v>88</v>
      </c>
      <c r="C55" s="6">
        <v>6091.7</v>
      </c>
      <c r="D55" s="17">
        <v>27363.1</v>
      </c>
      <c r="E55" s="17">
        <v>6940.1</v>
      </c>
      <c r="F55" s="50">
        <f t="shared" si="3"/>
        <v>25.362988842638444</v>
      </c>
      <c r="G55" s="60">
        <f t="shared" si="7"/>
        <v>113.92714677347868</v>
      </c>
      <c r="H55" s="1"/>
      <c r="I55" s="1"/>
    </row>
    <row r="56" spans="1:9">
      <c r="A56" s="46" t="s">
        <v>118</v>
      </c>
      <c r="B56" s="31" t="s">
        <v>89</v>
      </c>
      <c r="C56" s="54">
        <v>1204.9000000000001</v>
      </c>
      <c r="D56" s="17">
        <v>6217</v>
      </c>
      <c r="E56" s="17">
        <v>1379.8</v>
      </c>
      <c r="F56" s="50">
        <f t="shared" si="3"/>
        <v>22.193984236770145</v>
      </c>
      <c r="G56" s="60">
        <f t="shared" si="7"/>
        <v>114.51572744626108</v>
      </c>
      <c r="H56" s="1"/>
      <c r="I56" s="1"/>
    </row>
    <row r="57" spans="1:9">
      <c r="A57" s="47" t="s">
        <v>90</v>
      </c>
      <c r="B57" s="26" t="s">
        <v>24</v>
      </c>
      <c r="C57" s="53">
        <f>SUM(C58:C60)</f>
        <v>774.5</v>
      </c>
      <c r="D57" s="16">
        <f>SUM(D58:D60)</f>
        <v>4224.8999999999996</v>
      </c>
      <c r="E57" s="16">
        <f>SUM(E58:E60)</f>
        <v>755.30000000000007</v>
      </c>
      <c r="F57" s="39">
        <f t="shared" si="3"/>
        <v>17.877346209377741</v>
      </c>
      <c r="G57" s="59">
        <f t="shared" si="7"/>
        <v>97.520981278244037</v>
      </c>
      <c r="H57" s="1"/>
      <c r="I57" s="1"/>
    </row>
    <row r="58" spans="1:9">
      <c r="A58" s="48" t="s">
        <v>91</v>
      </c>
      <c r="B58" s="31" t="s">
        <v>94</v>
      </c>
      <c r="C58" s="54">
        <v>27</v>
      </c>
      <c r="D58" s="17">
        <v>168.6</v>
      </c>
      <c r="E58" s="17">
        <v>63.2</v>
      </c>
      <c r="F58" s="50">
        <f t="shared" si="3"/>
        <v>37.48517200474496</v>
      </c>
      <c r="G58" s="60">
        <f t="shared" si="7"/>
        <v>234.0740740740741</v>
      </c>
      <c r="H58" s="1"/>
      <c r="I58" s="1"/>
    </row>
    <row r="59" spans="1:9">
      <c r="A59" s="48" t="s">
        <v>92</v>
      </c>
      <c r="B59" s="31" t="s">
        <v>95</v>
      </c>
      <c r="C59" s="54">
        <v>675.6</v>
      </c>
      <c r="D59" s="17">
        <v>1700.4</v>
      </c>
      <c r="E59" s="17">
        <v>549.1</v>
      </c>
      <c r="F59" s="50">
        <f t="shared" si="3"/>
        <v>32.292401787814633</v>
      </c>
      <c r="G59" s="60">
        <f t="shared" si="7"/>
        <v>81.275902901124937</v>
      </c>
      <c r="H59" s="1"/>
      <c r="I59" s="1"/>
    </row>
    <row r="60" spans="1:9">
      <c r="A60" s="48" t="s">
        <v>93</v>
      </c>
      <c r="B60" s="31" t="s">
        <v>96</v>
      </c>
      <c r="C60" s="54">
        <v>71.900000000000006</v>
      </c>
      <c r="D60" s="17">
        <v>2355.9</v>
      </c>
      <c r="E60" s="17">
        <v>143</v>
      </c>
      <c r="F60" s="50">
        <f t="shared" si="3"/>
        <v>6.0698671420688477</v>
      </c>
      <c r="G60" s="60">
        <f t="shared" si="7"/>
        <v>198.88734353268427</v>
      </c>
      <c r="H60" s="1"/>
      <c r="I60" s="1"/>
    </row>
    <row r="61" spans="1:9">
      <c r="A61" s="47" t="s">
        <v>97</v>
      </c>
      <c r="B61" s="26" t="s">
        <v>36</v>
      </c>
      <c r="C61" s="53">
        <f>C62</f>
        <v>13.1</v>
      </c>
      <c r="D61" s="16">
        <f>D62</f>
        <v>139</v>
      </c>
      <c r="E61" s="16">
        <f>E62</f>
        <v>2.2000000000000002</v>
      </c>
      <c r="F61" s="39">
        <f t="shared" si="3"/>
        <v>1.5827338129496402</v>
      </c>
      <c r="G61" s="60">
        <f t="shared" si="7"/>
        <v>16.793893129770996</v>
      </c>
      <c r="H61" s="1"/>
      <c r="I61" s="1"/>
    </row>
    <row r="62" spans="1:9">
      <c r="A62" s="48" t="s">
        <v>98</v>
      </c>
      <c r="B62" s="49" t="s">
        <v>99</v>
      </c>
      <c r="C62" s="54">
        <v>13.1</v>
      </c>
      <c r="D62" s="17">
        <v>139</v>
      </c>
      <c r="E62" s="17">
        <v>2.2000000000000002</v>
      </c>
      <c r="F62" s="50">
        <f t="shared" si="3"/>
        <v>1.5827338129496402</v>
      </c>
      <c r="G62" s="60">
        <f t="shared" si="7"/>
        <v>16.793893129770996</v>
      </c>
      <c r="H62" s="1"/>
      <c r="I62" s="1"/>
    </row>
    <row r="63" spans="1:9">
      <c r="A63" s="47" t="s">
        <v>100</v>
      </c>
      <c r="B63" s="26" t="s">
        <v>37</v>
      </c>
      <c r="C63" s="53">
        <f>C64</f>
        <v>100</v>
      </c>
      <c r="D63" s="16">
        <f>D64</f>
        <v>100</v>
      </c>
      <c r="E63" s="16">
        <f>E64</f>
        <v>0</v>
      </c>
      <c r="F63" s="39">
        <f t="shared" si="3"/>
        <v>0</v>
      </c>
      <c r="G63" s="59">
        <f>E63/D63*100</f>
        <v>0</v>
      </c>
      <c r="H63" s="1"/>
      <c r="I63" s="1"/>
    </row>
    <row r="64" spans="1:9">
      <c r="A64" s="48" t="s">
        <v>101</v>
      </c>
      <c r="B64" s="49" t="s">
        <v>102</v>
      </c>
      <c r="C64" s="54">
        <v>100</v>
      </c>
      <c r="D64" s="17">
        <v>100</v>
      </c>
      <c r="E64" s="17">
        <v>0</v>
      </c>
      <c r="F64" s="50">
        <f t="shared" si="3"/>
        <v>0</v>
      </c>
      <c r="G64" s="60">
        <f>E64/C64*100</f>
        <v>0</v>
      </c>
      <c r="H64" s="1"/>
      <c r="I64" s="1"/>
    </row>
    <row r="65" spans="1:9">
      <c r="A65" s="47" t="s">
        <v>103</v>
      </c>
      <c r="B65" s="26" t="s">
        <v>38</v>
      </c>
      <c r="C65" s="53"/>
      <c r="D65" s="16">
        <f>D66</f>
        <v>53</v>
      </c>
      <c r="E65" s="16">
        <f>E66</f>
        <v>0</v>
      </c>
      <c r="F65" s="39"/>
      <c r="G65" s="60"/>
      <c r="H65" s="1"/>
      <c r="I65" s="1"/>
    </row>
    <row r="66" spans="1:9" ht="22.5">
      <c r="A66" s="48" t="s">
        <v>104</v>
      </c>
      <c r="B66" s="49" t="s">
        <v>105</v>
      </c>
      <c r="C66" s="54"/>
      <c r="D66" s="17">
        <v>53</v>
      </c>
      <c r="E66" s="17"/>
      <c r="F66" s="50"/>
      <c r="G66" s="60"/>
      <c r="H66" s="1"/>
      <c r="I66" s="1"/>
    </row>
    <row r="67" spans="1:9" ht="22.5">
      <c r="A67" s="47" t="s">
        <v>106</v>
      </c>
      <c r="B67" s="26" t="s">
        <v>39</v>
      </c>
      <c r="C67" s="53">
        <f>C68</f>
        <v>212</v>
      </c>
      <c r="D67" s="16">
        <f>SUM(D68:D69)</f>
        <v>916.7</v>
      </c>
      <c r="E67" s="16">
        <f>SUM(E68:E69)</f>
        <v>228.9</v>
      </c>
      <c r="F67" s="39">
        <f t="shared" si="3"/>
        <v>24.970001090869424</v>
      </c>
      <c r="G67" s="59">
        <f t="shared" si="4"/>
        <v>107.97169811320755</v>
      </c>
      <c r="H67" s="1"/>
      <c r="I67" s="1"/>
    </row>
    <row r="68" spans="1:9" ht="33.75">
      <c r="A68" s="46" t="s">
        <v>107</v>
      </c>
      <c r="B68" s="51" t="s">
        <v>109</v>
      </c>
      <c r="C68" s="55">
        <v>212</v>
      </c>
      <c r="D68" s="17">
        <v>916.7</v>
      </c>
      <c r="E68" s="17">
        <v>228.9</v>
      </c>
      <c r="F68" s="50">
        <f t="shared" si="3"/>
        <v>24.970001090869424</v>
      </c>
      <c r="G68" s="60">
        <f t="shared" si="4"/>
        <v>107.97169811320755</v>
      </c>
      <c r="H68" s="1"/>
      <c r="I68" s="1"/>
    </row>
    <row r="69" spans="1:9" ht="33.75">
      <c r="A69" s="46" t="s">
        <v>108</v>
      </c>
      <c r="B69" s="51" t="s">
        <v>110</v>
      </c>
      <c r="C69" s="55"/>
      <c r="D69" s="17">
        <v>0</v>
      </c>
      <c r="E69" s="17"/>
      <c r="F69" s="50"/>
      <c r="G69" s="60"/>
      <c r="H69" s="1"/>
      <c r="I69" s="1"/>
    </row>
    <row r="70" spans="1:9">
      <c r="A70" s="33"/>
      <c r="B70" s="29" t="s">
        <v>34</v>
      </c>
      <c r="C70" s="56">
        <f>C32+C39+C41+C45+C47+C54+C57+C61+C63+C67</f>
        <v>49568.5</v>
      </c>
      <c r="D70" s="16">
        <f>D32+D39+D41+D45+D47+D54+D57+D61+D63+D65+D67</f>
        <v>265418.59999999998</v>
      </c>
      <c r="E70" s="16">
        <f>E32+E39+E41+E45+E47+E54+E57+E61+E63+E65+E67</f>
        <v>50273.599999999999</v>
      </c>
      <c r="F70" s="39">
        <f t="shared" si="3"/>
        <v>18.941249784302986</v>
      </c>
      <c r="G70" s="59">
        <f t="shared" si="4"/>
        <v>101.42247596760039</v>
      </c>
      <c r="H70" s="14"/>
      <c r="I70" s="1"/>
    </row>
    <row r="71" spans="1:9" ht="22.5">
      <c r="A71" s="33"/>
      <c r="B71" s="26" t="s">
        <v>27</v>
      </c>
      <c r="C71" s="57">
        <f>C30-C70</f>
        <v>1068.0999999999985</v>
      </c>
      <c r="D71" s="16">
        <f>D30-D70</f>
        <v>-7789.2999999999884</v>
      </c>
      <c r="E71" s="16">
        <f>E30-E70</f>
        <v>6686.3000000000029</v>
      </c>
      <c r="F71" s="40"/>
      <c r="G71" s="42"/>
      <c r="H71" s="13"/>
      <c r="I71" s="4"/>
    </row>
    <row r="72" spans="1:9">
      <c r="A72" s="33"/>
      <c r="B72" s="73" t="s">
        <v>40</v>
      </c>
      <c r="C72" s="73"/>
      <c r="D72" s="73"/>
      <c r="E72" s="73"/>
      <c r="F72" s="73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/>
      <c r="E74" s="18"/>
      <c r="F74" s="40"/>
      <c r="G74" s="33"/>
    </row>
    <row r="75" spans="1:9" s="5" customFormat="1" ht="22.5">
      <c r="A75" s="35"/>
      <c r="B75" s="30" t="s">
        <v>2</v>
      </c>
      <c r="C75" s="58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2">
        <v>-1068.0999999999999</v>
      </c>
      <c r="D76" s="17">
        <v>7789.3</v>
      </c>
      <c r="E76" s="18">
        <v>-6686.3</v>
      </c>
      <c r="F76" s="40"/>
      <c r="G76" s="35"/>
    </row>
    <row r="77" spans="1:9" ht="12" thickBot="1">
      <c r="A77" s="65"/>
      <c r="B77" s="32" t="s">
        <v>34</v>
      </c>
      <c r="C77" s="20">
        <f>SUM(C73:C76)</f>
        <v>-1068.0999999999999</v>
      </c>
      <c r="D77" s="20">
        <f>SUM(D73:D76)</f>
        <v>7789.3</v>
      </c>
      <c r="E77" s="20">
        <f>SUM(E73:E76)</f>
        <v>-6686.3</v>
      </c>
      <c r="F77" s="41"/>
      <c r="G77" s="65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2020-04-22T05:30:28Z</cp:lastPrinted>
  <dcterms:created xsi:type="dcterms:W3CDTF">2009-04-17T07:03:32Z</dcterms:created>
  <dcterms:modified xsi:type="dcterms:W3CDTF">2020-04-23T05:06:35Z</dcterms:modified>
</cp:coreProperties>
</file>