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7460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25725" iterate="1"/>
</workbook>
</file>

<file path=xl/calcChain.xml><?xml version="1.0" encoding="utf-8"?>
<calcChain xmlns="http://schemas.openxmlformats.org/spreadsheetml/2006/main">
  <c r="D8" i="10"/>
  <c r="E8"/>
  <c r="G52"/>
  <c r="G53"/>
  <c r="F18"/>
  <c r="C66"/>
  <c r="C45"/>
  <c r="G13"/>
  <c r="F12"/>
  <c r="G12"/>
  <c r="F13"/>
  <c r="D23"/>
  <c r="C23"/>
  <c r="F10"/>
  <c r="F11"/>
  <c r="G28"/>
  <c r="F35"/>
  <c r="C78"/>
  <c r="G63" l="1"/>
  <c r="G43"/>
  <c r="G44"/>
  <c r="F52"/>
  <c r="F53"/>
  <c r="F37"/>
  <c r="C8"/>
  <c r="D29"/>
  <c r="G65"/>
  <c r="G51"/>
  <c r="G32"/>
  <c r="F32"/>
  <c r="D45"/>
  <c r="D31"/>
  <c r="C31"/>
  <c r="F25"/>
  <c r="F24"/>
  <c r="F22"/>
  <c r="F21"/>
  <c r="F19"/>
  <c r="F17"/>
  <c r="F16"/>
  <c r="F14"/>
  <c r="F9"/>
  <c r="E23"/>
  <c r="G61"/>
  <c r="G60"/>
  <c r="G59"/>
  <c r="G57"/>
  <c r="G56"/>
  <c r="G54"/>
  <c r="G50"/>
  <c r="G49"/>
  <c r="G46"/>
  <c r="G40"/>
  <c r="G38"/>
  <c r="G33"/>
  <c r="F51"/>
  <c r="E31"/>
  <c r="G31" s="1"/>
  <c r="G69"/>
  <c r="G34"/>
  <c r="G36"/>
  <c r="C68"/>
  <c r="C64"/>
  <c r="C62"/>
  <c r="C58"/>
  <c r="C55"/>
  <c r="C48"/>
  <c r="C41"/>
  <c r="C39"/>
  <c r="E68"/>
  <c r="D68"/>
  <c r="F69"/>
  <c r="E66"/>
  <c r="D66"/>
  <c r="E64"/>
  <c r="D64"/>
  <c r="F65"/>
  <c r="E62"/>
  <c r="D62"/>
  <c r="F63"/>
  <c r="E58"/>
  <c r="D58"/>
  <c r="F61"/>
  <c r="F60"/>
  <c r="F59"/>
  <c r="E55"/>
  <c r="D55"/>
  <c r="F57"/>
  <c r="F56"/>
  <c r="E48"/>
  <c r="D48"/>
  <c r="F54"/>
  <c r="F50"/>
  <c r="F49"/>
  <c r="E45"/>
  <c r="F46"/>
  <c r="E41"/>
  <c r="D41"/>
  <c r="E39"/>
  <c r="D39"/>
  <c r="F44"/>
  <c r="F43"/>
  <c r="F40"/>
  <c r="F38"/>
  <c r="F36"/>
  <c r="F34"/>
  <c r="F33"/>
  <c r="G62" l="1"/>
  <c r="C29"/>
  <c r="C71"/>
  <c r="G41"/>
  <c r="G39"/>
  <c r="G64"/>
  <c r="G58"/>
  <c r="G55"/>
  <c r="G48"/>
  <c r="G45"/>
  <c r="G68"/>
  <c r="D71"/>
  <c r="E71"/>
  <c r="G11"/>
  <c r="G14"/>
  <c r="G15"/>
  <c r="G16"/>
  <c r="G17"/>
  <c r="G18"/>
  <c r="G19"/>
  <c r="G20"/>
  <c r="G21"/>
  <c r="G24"/>
  <c r="G25"/>
  <c r="G26"/>
  <c r="G27"/>
  <c r="G10"/>
  <c r="G9"/>
  <c r="G23"/>
  <c r="F68"/>
  <c r="F64"/>
  <c r="F62"/>
  <c r="F58"/>
  <c r="F55"/>
  <c r="F48"/>
  <c r="F45"/>
  <c r="F41"/>
  <c r="F39"/>
  <c r="F31"/>
  <c r="E29"/>
  <c r="E78"/>
  <c r="D78"/>
  <c r="E72" l="1"/>
  <c r="F29"/>
  <c r="D72"/>
  <c r="G71"/>
  <c r="G8"/>
  <c r="G29"/>
  <c r="F23"/>
  <c r="F71"/>
  <c r="F8"/>
  <c r="C72" l="1"/>
</calcChain>
</file>

<file path=xl/sharedStrings.xml><?xml version="1.0" encoding="utf-8"?>
<sst xmlns="http://schemas.openxmlformats.org/spreadsheetml/2006/main" count="133" uniqueCount="131">
  <si>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</si>
  <si>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</si>
  <si>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</si>
  <si>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</si>
  <si>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</si>
  <si>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</si>
  <si>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</si>
  <si>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</si>
  <si>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</si>
  <si>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</si>
  <si>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</si>
  <si>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</si>
  <si>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</si>
  <si>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</si>
  <si>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</si>
  <si>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</si>
  <si>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</si>
  <si>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</si>
  <si>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</si>
  <si>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</si>
  <si>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</si>
  <si>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</si>
  <si>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</si>
  <si>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</si>
  <si>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</si>
  <si>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</si>
  <si>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</si>
  <si>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</si>
  <si>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</si>
  <si>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</si>
  <si>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</si>
  <si>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</si>
  <si>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</si>
  <si>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</si>
  <si>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</si>
  <si>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</si>
  <si>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</si>
  <si>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</si>
  <si>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</si>
  <si>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</si>
  <si>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</si>
  <si>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</si>
  <si>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</si>
  <si>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</si>
  <si>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</si>
  <si>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</si>
  <si>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</si>
  <si>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</si>
  <si>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</si>
  <si>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</si>
  <si>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</si>
  <si>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</si>
  <si>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</si>
  <si>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</si>
  <si>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</si>
  <si>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</si>
  <si>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</si>
  <si>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</si>
  <si>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</si>
  <si>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</si>
  <si>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</si>
  <si>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</si>
  <si>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</si>
  <si>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</si>
  <si>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</si>
  <si>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</si>
  <si>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</si>
  <si>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</si>
  <si>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</si>
  <si>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</si>
  <si>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</si>
  <si>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</si>
  <si>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</si>
  <si>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</si>
  <si>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</si>
  <si>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</si>
  <si>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</si>
  <si>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</si>
  <si>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</si>
  <si>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</si>
  <si>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</si>
  <si>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</si>
  <si>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</si>
  <si>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</si>
  <si>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</si>
  <si>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</si>
  <si>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</si>
  <si>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</si>
  <si>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</si>
  <si>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</si>
  <si>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</si>
  <si>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</si>
  <si>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</si>
  <si>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</si>
  <si>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</si>
  <si>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</si>
  <si>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</si>
  <si>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</si>
  <si>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</si>
  <si>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</si>
  <si>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</si>
  <si>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</si>
  <si>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</si>
  <si>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</si>
  <si>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</si>
  <si>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</si>
  <si>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</si>
  <si>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</si>
  <si>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</si>
  <si>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</si>
  <si>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</si>
  <si>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</si>
  <si>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</si>
  <si>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</si>
  <si>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</si>
  <si>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0804</t>
  </si>
  <si>
    <t>0105</t>
  </si>
  <si>
    <t>Судебная система</t>
  </si>
  <si>
    <t>Коммунальное хозяйство</t>
  </si>
  <si>
    <t>0502</t>
  </si>
  <si>
    <t>0705</t>
  </si>
  <si>
    <t>Профессиональная подготовка, переподготовка и повышение квалификации</t>
  </si>
  <si>
    <t>Кассовое исполнение
 за  январь-июнь 2021 года</t>
  </si>
  <si>
    <t>транспортный налог</t>
  </si>
  <si>
    <t>1 06 00000 00 0000 000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</si>
  <si>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полугодие 2022 года</t>
  </si>
  <si>
    <t>Бюджетные назначения на 2022 год</t>
  </si>
  <si>
    <t>Кассовое исполнение
 за  январь-июнь 2022 года</t>
  </si>
  <si>
    <t>% исполнения к плану 2022 года</t>
  </si>
  <si>
    <t>% исполнения 2022 года к 2021 году</t>
  </si>
  <si>
    <t>1 13 00000 00 0000 000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</si>
</sst>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1" fillId="2" borderId="8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0" fontId="0" fillId="2" borderId="2" xfId="0" applyFill="1" applyBorder="1" applyAlignment="1"/>
    <xf numFmtId="0" fontId="0" fillId="2" borderId="2" xfId="0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zoomScale="120" zoomScaleNormal="120" workbookViewId="0">
      <selection activeCell="B1" sqref="B1:F3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1"/>
      <c r="B1" s="66" t="s">
        <v>125</v>
      </c>
      <c r="C1" s="66"/>
      <c r="D1" s="66"/>
      <c r="E1" s="66"/>
      <c r="F1" s="66"/>
    </row>
    <row r="2" spans="1:9" s="1" customFormat="1">
      <c r="A2" s="71"/>
      <c r="B2" s="66"/>
      <c r="C2" s="66"/>
      <c r="D2" s="66"/>
      <c r="E2" s="66"/>
      <c r="F2" s="66"/>
    </row>
    <row r="3" spans="1:9" ht="28.5" customHeight="1">
      <c r="A3" s="71"/>
      <c r="B3" s="66"/>
      <c r="C3" s="66"/>
      <c r="D3" s="66"/>
      <c r="E3" s="66"/>
      <c r="F3" s="66"/>
    </row>
    <row r="4" spans="1:9" s="1" customFormat="1" ht="12" thickBot="1">
      <c r="A4" s="71"/>
      <c r="B4" s="6"/>
      <c r="C4" s="6"/>
      <c r="D4" s="6"/>
      <c r="E4" s="6"/>
      <c r="F4" s="9" t="s">
        <v>24</v>
      </c>
    </row>
    <row r="5" spans="1:9" s="2" customFormat="1" ht="63" customHeight="1" thickBot="1">
      <c r="A5" s="57" t="s">
        <v>110</v>
      </c>
      <c r="B5" s="21" t="s">
        <v>6</v>
      </c>
      <c r="C5" s="10" t="s">
        <v>122</v>
      </c>
      <c r="D5" s="10" t="s">
        <v>126</v>
      </c>
      <c r="E5" s="10" t="s">
        <v>127</v>
      </c>
      <c r="F5" s="35" t="s">
        <v>128</v>
      </c>
      <c r="G5" s="59" t="s">
        <v>129</v>
      </c>
    </row>
    <row r="6" spans="1:9" s="2" customFormat="1" ht="12" customHeight="1" thickBot="1">
      <c r="A6" s="57">
        <v>1</v>
      </c>
      <c r="B6" s="21">
        <v>2</v>
      </c>
      <c r="C6" s="21">
        <v>3</v>
      </c>
      <c r="D6" s="10">
        <v>4</v>
      </c>
      <c r="E6" s="10">
        <v>5</v>
      </c>
      <c r="F6" s="35">
        <v>6</v>
      </c>
      <c r="G6" s="58">
        <v>7</v>
      </c>
    </row>
    <row r="7" spans="1:9" s="2" customFormat="1" ht="12" customHeight="1">
      <c r="A7" s="56"/>
      <c r="B7" s="67" t="s">
        <v>4</v>
      </c>
      <c r="C7" s="67"/>
      <c r="D7" s="68"/>
      <c r="E7" s="68"/>
      <c r="F7" s="68"/>
      <c r="G7" s="56"/>
    </row>
    <row r="8" spans="1:9">
      <c r="A8" s="33"/>
      <c r="B8" s="22" t="s">
        <v>31</v>
      </c>
      <c r="C8" s="15">
        <f>SUM(C9:C22)</f>
        <v>36986.400000000001</v>
      </c>
      <c r="D8" s="15">
        <f>D9+D10+D11+D14+D16+D17+D19+D21+D22+D13+D18</f>
        <v>62320.200000000004</v>
      </c>
      <c r="E8" s="15">
        <f>E9+E10+E11+E14+E16+E17+E19+E21+E22+E13+E18</f>
        <v>34195.500000000007</v>
      </c>
      <c r="F8" s="36">
        <f>E8/D8*100</f>
        <v>54.870651891361078</v>
      </c>
      <c r="G8" s="43">
        <f>E8/C8*100</f>
        <v>92.454253455324135</v>
      </c>
      <c r="H8" s="8"/>
    </row>
    <row r="9" spans="1:9">
      <c r="A9" s="33" t="s">
        <v>42</v>
      </c>
      <c r="B9" s="23" t="s">
        <v>8</v>
      </c>
      <c r="C9" s="11">
        <v>7550.6</v>
      </c>
      <c r="D9" s="12">
        <v>18840.5</v>
      </c>
      <c r="E9" s="11">
        <v>10039.1</v>
      </c>
      <c r="F9" s="37">
        <f>E9/D9*100</f>
        <v>53.284679281335421</v>
      </c>
      <c r="G9" s="44">
        <f>E9/C9*100</f>
        <v>132.95764575000661</v>
      </c>
      <c r="H9" s="4"/>
      <c r="I9" s="4"/>
    </row>
    <row r="10" spans="1:9" ht="22.5">
      <c r="A10" s="33" t="s">
        <v>43</v>
      </c>
      <c r="B10" s="24" t="s">
        <v>9</v>
      </c>
      <c r="C10" s="11">
        <v>6329.3</v>
      </c>
      <c r="D10" s="12">
        <v>3898.3</v>
      </c>
      <c r="E10" s="11">
        <v>2129.1999999999998</v>
      </c>
      <c r="F10" s="37">
        <f t="shared" ref="F10:F11" si="0">E10/D10*100</f>
        <v>54.618679937408608</v>
      </c>
      <c r="G10" s="44">
        <f>E10/C10*100</f>
        <v>33.64037097309339</v>
      </c>
    </row>
    <row r="11" spans="1:9">
      <c r="A11" s="33" t="s">
        <v>44</v>
      </c>
      <c r="B11" s="25" t="s">
        <v>10</v>
      </c>
      <c r="C11" s="11">
        <v>14207.5</v>
      </c>
      <c r="D11" s="12">
        <v>14149.2</v>
      </c>
      <c r="E11" s="11">
        <v>14118.1</v>
      </c>
      <c r="F11" s="37">
        <f t="shared" si="0"/>
        <v>99.780199587255808</v>
      </c>
      <c r="G11" s="44">
        <f t="shared" ref="G11:G29" si="1">E11/C11*100</f>
        <v>99.370754882984343</v>
      </c>
    </row>
    <row r="12" spans="1:9" hidden="1">
      <c r="A12" s="33"/>
      <c r="B12" s="25" t="s">
        <v>11</v>
      </c>
      <c r="C12" s="11"/>
      <c r="D12" s="12"/>
      <c r="E12" s="11"/>
      <c r="F12" s="37" t="e">
        <f t="shared" ref="F12:F13" si="2">E12/D12*100</f>
        <v>#DIV/0!</v>
      </c>
      <c r="G12" s="44" t="e">
        <f t="shared" ref="G12:G13" si="3">E12/C12*100</f>
        <v>#DIV/0!</v>
      </c>
    </row>
    <row r="13" spans="1:9" ht="11.25" customHeight="1">
      <c r="A13" s="33" t="s">
        <v>124</v>
      </c>
      <c r="B13" s="28" t="s">
        <v>123</v>
      </c>
      <c r="C13" s="11">
        <v>1570.1</v>
      </c>
      <c r="D13" s="12">
        <v>12363.2</v>
      </c>
      <c r="E13" s="11">
        <v>1505.9</v>
      </c>
      <c r="F13" s="37">
        <f t="shared" si="2"/>
        <v>12.180503429532807</v>
      </c>
      <c r="G13" s="44">
        <f t="shared" si="3"/>
        <v>95.911088465702832</v>
      </c>
    </row>
    <row r="14" spans="1:9" s="3" customFormat="1">
      <c r="A14" s="42" t="s">
        <v>45</v>
      </c>
      <c r="B14" s="25" t="s">
        <v>12</v>
      </c>
      <c r="C14" s="11">
        <v>452.7</v>
      </c>
      <c r="D14" s="12">
        <v>1350</v>
      </c>
      <c r="E14" s="11">
        <v>701.7</v>
      </c>
      <c r="F14" s="37">
        <f>E14/D14*100</f>
        <v>51.977777777777781</v>
      </c>
      <c r="G14" s="44">
        <f t="shared" si="1"/>
        <v>155.00331345261765</v>
      </c>
    </row>
    <row r="15" spans="1:9" ht="0.75" customHeight="1">
      <c r="A15" s="33"/>
      <c r="B15" s="25" t="s">
        <v>13</v>
      </c>
      <c r="C15" s="11"/>
      <c r="D15" s="12"/>
      <c r="E15" s="11"/>
      <c r="F15" s="37"/>
      <c r="G15" s="44" t="e">
        <f t="shared" si="1"/>
        <v>#DIV/0!</v>
      </c>
    </row>
    <row r="16" spans="1:9" ht="22.5">
      <c r="A16" s="33" t="s">
        <v>48</v>
      </c>
      <c r="B16" s="25" t="s">
        <v>14</v>
      </c>
      <c r="C16" s="11">
        <v>1929.8</v>
      </c>
      <c r="D16" s="12">
        <v>2714</v>
      </c>
      <c r="E16" s="11">
        <v>1351.3</v>
      </c>
      <c r="F16" s="37">
        <f>E16/D16*100</f>
        <v>49.789977892409723</v>
      </c>
      <c r="G16" s="44">
        <f t="shared" si="1"/>
        <v>70.022800290185515</v>
      </c>
    </row>
    <row r="17" spans="1:9" ht="10.5" customHeight="1">
      <c r="A17" s="33" t="s">
        <v>46</v>
      </c>
      <c r="B17" s="25" t="s">
        <v>15</v>
      </c>
      <c r="C17" s="11">
        <v>87</v>
      </c>
      <c r="D17" s="12">
        <v>45</v>
      </c>
      <c r="E17" s="11">
        <v>18.399999999999999</v>
      </c>
      <c r="F17" s="37">
        <f>E17/D17*100</f>
        <v>40.888888888888886</v>
      </c>
      <c r="G17" s="44">
        <f t="shared" si="1"/>
        <v>21.149425287356323</v>
      </c>
    </row>
    <row r="18" spans="1:9" s="3" customFormat="1" ht="22.5">
      <c r="A18" s="33" t="s">
        <v>130</v>
      </c>
      <c r="B18" s="27" t="s">
        <v>16</v>
      </c>
      <c r="C18" s="11"/>
      <c r="D18" s="12">
        <v>175.4</v>
      </c>
      <c r="E18" s="11">
        <v>175.4</v>
      </c>
      <c r="F18" s="37">
        <f>E18/D18*100</f>
        <v>100</v>
      </c>
      <c r="G18" s="44" t="e">
        <f t="shared" si="1"/>
        <v>#DIV/0!</v>
      </c>
    </row>
    <row r="19" spans="1:9" ht="13.5" customHeight="1">
      <c r="A19" s="33" t="s">
        <v>47</v>
      </c>
      <c r="B19" s="25" t="s">
        <v>17</v>
      </c>
      <c r="C19" s="11">
        <v>4793.8999999999996</v>
      </c>
      <c r="D19" s="12">
        <v>8624.6</v>
      </c>
      <c r="E19" s="11">
        <v>3996</v>
      </c>
      <c r="F19" s="37">
        <f>E19/D19*100</f>
        <v>46.332583540106206</v>
      </c>
      <c r="G19" s="44">
        <f t="shared" si="1"/>
        <v>83.355931496276526</v>
      </c>
    </row>
    <row r="20" spans="1:9" hidden="1">
      <c r="A20" s="33"/>
      <c r="B20" s="25" t="s">
        <v>18</v>
      </c>
      <c r="C20" s="11"/>
      <c r="D20" s="12"/>
      <c r="E20" s="11"/>
      <c r="F20" s="37"/>
      <c r="G20" s="44" t="e">
        <f t="shared" si="1"/>
        <v>#DIV/0!</v>
      </c>
    </row>
    <row r="21" spans="1:9">
      <c r="A21" s="33" t="s">
        <v>49</v>
      </c>
      <c r="B21" s="25" t="s">
        <v>19</v>
      </c>
      <c r="C21" s="11">
        <v>65.5</v>
      </c>
      <c r="D21" s="12">
        <v>150</v>
      </c>
      <c r="E21" s="11">
        <v>160.4</v>
      </c>
      <c r="F21" s="37">
        <f>E21/D21*100</f>
        <v>106.93333333333335</v>
      </c>
      <c r="G21" s="44">
        <f t="shared" si="1"/>
        <v>244.8854961832061</v>
      </c>
    </row>
    <row r="22" spans="1:9">
      <c r="A22" s="33" t="s">
        <v>50</v>
      </c>
      <c r="B22" s="25" t="s">
        <v>20</v>
      </c>
      <c r="C22" s="11"/>
      <c r="D22" s="12">
        <v>10</v>
      </c>
      <c r="E22" s="11"/>
      <c r="F22" s="37">
        <f>E22/D22*100</f>
        <v>0</v>
      </c>
      <c r="G22" s="44"/>
    </row>
    <row r="23" spans="1:9">
      <c r="A23" s="33" t="s">
        <v>51</v>
      </c>
      <c r="B23" s="26" t="s">
        <v>32</v>
      </c>
      <c r="C23" s="15">
        <f>C24+C25+C28+C27</f>
        <v>113523.4</v>
      </c>
      <c r="D23" s="15">
        <f>D24+D25+D28</f>
        <v>253590.39999999999</v>
      </c>
      <c r="E23" s="15">
        <f>E24+E25+E28</f>
        <v>125551.8</v>
      </c>
      <c r="F23" s="36">
        <f t="shared" ref="F23" si="4">E23/D23*100</f>
        <v>49.509681754514368</v>
      </c>
      <c r="G23" s="44">
        <f t="shared" si="1"/>
        <v>110.59552479929249</v>
      </c>
      <c r="H23" s="8"/>
    </row>
    <row r="24" spans="1:9" ht="26.25" customHeight="1">
      <c r="A24" s="33"/>
      <c r="B24" s="25" t="s">
        <v>21</v>
      </c>
      <c r="C24" s="11">
        <v>113523.4</v>
      </c>
      <c r="D24" s="12">
        <v>253590.39999999999</v>
      </c>
      <c r="E24" s="11">
        <v>125560</v>
      </c>
      <c r="F24" s="37">
        <f>E24/D24*100</f>
        <v>49.512915315406261</v>
      </c>
      <c r="G24" s="44">
        <f t="shared" si="1"/>
        <v>110.60274797971168</v>
      </c>
    </row>
    <row r="25" spans="1:9" ht="21" hidden="1" customHeight="1">
      <c r="A25" s="33"/>
      <c r="B25" s="27" t="s">
        <v>41</v>
      </c>
      <c r="C25" s="11"/>
      <c r="D25" s="12"/>
      <c r="E25" s="11"/>
      <c r="F25" s="37" t="e">
        <f>E25/D25*100</f>
        <v>#DIV/0!</v>
      </c>
      <c r="G25" s="44" t="e">
        <f t="shared" si="1"/>
        <v>#DIV/0!</v>
      </c>
    </row>
    <row r="26" spans="1:9" ht="21" hidden="1" customHeight="1">
      <c r="A26" s="33"/>
      <c r="B26" s="28" t="s">
        <v>40</v>
      </c>
      <c r="C26" s="11"/>
      <c r="D26" s="12"/>
      <c r="E26" s="11"/>
      <c r="F26" s="37"/>
      <c r="G26" s="44" t="e">
        <f t="shared" si="1"/>
        <v>#DIV/0!</v>
      </c>
    </row>
    <row r="27" spans="1:9" ht="48.75" hidden="1" customHeight="1">
      <c r="A27" s="33"/>
      <c r="B27" s="25" t="s">
        <v>29</v>
      </c>
      <c r="C27" s="11"/>
      <c r="D27" s="12"/>
      <c r="E27" s="11"/>
      <c r="F27" s="37"/>
      <c r="G27" s="44" t="e">
        <f t="shared" si="1"/>
        <v>#DIV/0!</v>
      </c>
    </row>
    <row r="28" spans="1:9" ht="37.5" customHeight="1">
      <c r="A28" s="33"/>
      <c r="B28" s="25" t="s">
        <v>30</v>
      </c>
      <c r="C28" s="11"/>
      <c r="D28" s="12"/>
      <c r="E28" s="11">
        <v>-8.1999999999999993</v>
      </c>
      <c r="F28" s="37"/>
      <c r="G28" s="44" t="e">
        <f>E28/C28*100</f>
        <v>#DIV/0!</v>
      </c>
    </row>
    <row r="29" spans="1:9" ht="21" customHeight="1">
      <c r="A29" s="33"/>
      <c r="B29" s="29" t="s">
        <v>33</v>
      </c>
      <c r="C29" s="15">
        <f>C23+C8</f>
        <v>150509.79999999999</v>
      </c>
      <c r="D29" s="15">
        <f>D23+D8</f>
        <v>315910.59999999998</v>
      </c>
      <c r="E29" s="15">
        <f>E23+E8</f>
        <v>159747.30000000002</v>
      </c>
      <c r="F29" s="38">
        <f>E29/D29*100</f>
        <v>50.567249088824504</v>
      </c>
      <c r="G29" s="54">
        <f t="shared" si="1"/>
        <v>106.13747410467627</v>
      </c>
      <c r="H29" s="14"/>
      <c r="I29" s="1"/>
    </row>
    <row r="30" spans="1:9">
      <c r="A30" s="33"/>
      <c r="B30" s="69" t="s">
        <v>1</v>
      </c>
      <c r="C30" s="69"/>
      <c r="D30" s="69"/>
      <c r="E30" s="69"/>
      <c r="F30" s="69"/>
      <c r="G30" s="33"/>
      <c r="H30" s="1"/>
      <c r="I30" s="1"/>
    </row>
    <row r="31" spans="1:9">
      <c r="A31" s="46" t="s">
        <v>52</v>
      </c>
      <c r="B31" s="26" t="s">
        <v>0</v>
      </c>
      <c r="C31" s="51">
        <f>C32+C33+C34+C36+C37+C38</f>
        <v>12875.4</v>
      </c>
      <c r="D31" s="16">
        <f>SUM(D32:D38)</f>
        <v>31829.700000000004</v>
      </c>
      <c r="E31" s="16">
        <f>SUM(E32:E38)</f>
        <v>17495.600000000002</v>
      </c>
      <c r="F31" s="38">
        <f t="shared" ref="F31:F71" si="5">E31/D31*100</f>
        <v>54.966273637514654</v>
      </c>
      <c r="G31" s="54">
        <f>E31/C31*100</f>
        <v>135.88393370303061</v>
      </c>
      <c r="H31" s="1"/>
      <c r="I31" s="1"/>
    </row>
    <row r="32" spans="1:9" s="62" customFormat="1" ht="22.5">
      <c r="A32" s="47" t="s">
        <v>111</v>
      </c>
      <c r="B32" s="48" t="s">
        <v>112</v>
      </c>
      <c r="C32" s="17">
        <v>506.6</v>
      </c>
      <c r="D32" s="17">
        <v>1701.6</v>
      </c>
      <c r="E32" s="17">
        <v>986</v>
      </c>
      <c r="F32" s="49">
        <f>E32/D32*100</f>
        <v>57.945463093558999</v>
      </c>
      <c r="G32" s="55">
        <f>E32/C32*100</f>
        <v>194.63087248322145</v>
      </c>
      <c r="H32" s="61"/>
      <c r="I32" s="61"/>
    </row>
    <row r="33" spans="1:9" ht="33.75">
      <c r="A33" s="45" t="s">
        <v>53</v>
      </c>
      <c r="B33" s="30" t="s">
        <v>58</v>
      </c>
      <c r="C33" s="18">
        <v>454.3</v>
      </c>
      <c r="D33" s="17">
        <v>1158.8</v>
      </c>
      <c r="E33" s="18">
        <v>587.1</v>
      </c>
      <c r="F33" s="39">
        <f t="shared" si="5"/>
        <v>50.664480497065931</v>
      </c>
      <c r="G33" s="55">
        <f>E33/C33*100</f>
        <v>129.23178516398858</v>
      </c>
      <c r="H33" s="1"/>
      <c r="I33" s="1"/>
    </row>
    <row r="34" spans="1:9" ht="37.5" customHeight="1">
      <c r="A34" s="45" t="s">
        <v>54</v>
      </c>
      <c r="B34" s="31" t="s">
        <v>59</v>
      </c>
      <c r="C34" s="18">
        <v>6352.3</v>
      </c>
      <c r="D34" s="17">
        <v>16124</v>
      </c>
      <c r="E34" s="18">
        <v>9021.7999999999993</v>
      </c>
      <c r="F34" s="39">
        <f t="shared" si="5"/>
        <v>55.952617216571568</v>
      </c>
      <c r="G34" s="55">
        <f t="shared" ref="G34:G71" si="6">E34/C34*100</f>
        <v>142.02414873352959</v>
      </c>
      <c r="H34" s="1"/>
      <c r="I34" s="1"/>
    </row>
    <row r="35" spans="1:9">
      <c r="A35" s="45" t="s">
        <v>116</v>
      </c>
      <c r="B35" s="31" t="s">
        <v>117</v>
      </c>
      <c r="C35" s="18">
        <v>0</v>
      </c>
      <c r="D35" s="17">
        <v>6.9</v>
      </c>
      <c r="E35" s="18">
        <v>5</v>
      </c>
      <c r="F35" s="39">
        <f t="shared" si="5"/>
        <v>72.463768115942031</v>
      </c>
      <c r="G35" s="55"/>
      <c r="H35" s="1"/>
      <c r="I35" s="1"/>
    </row>
    <row r="36" spans="1:9" ht="33.75">
      <c r="A36" s="45" t="s">
        <v>55</v>
      </c>
      <c r="B36" s="31" t="s">
        <v>60</v>
      </c>
      <c r="C36" s="18">
        <v>2503.3000000000002</v>
      </c>
      <c r="D36" s="17">
        <v>5690.5</v>
      </c>
      <c r="E36" s="18">
        <v>3288.8</v>
      </c>
      <c r="F36" s="39">
        <f t="shared" si="5"/>
        <v>57.794569897197093</v>
      </c>
      <c r="G36" s="55">
        <f t="shared" si="6"/>
        <v>131.37858027403826</v>
      </c>
      <c r="H36" s="1"/>
      <c r="I36" s="1"/>
    </row>
    <row r="37" spans="1:9">
      <c r="A37" s="45" t="s">
        <v>56</v>
      </c>
      <c r="B37" s="31" t="s">
        <v>61</v>
      </c>
      <c r="C37" s="18">
        <v>0</v>
      </c>
      <c r="D37" s="17">
        <v>618.79999999999995</v>
      </c>
      <c r="E37" s="18">
        <v>0</v>
      </c>
      <c r="F37" s="39">
        <f t="shared" si="5"/>
        <v>0</v>
      </c>
      <c r="G37" s="55"/>
      <c r="H37" s="1"/>
      <c r="I37" s="1"/>
    </row>
    <row r="38" spans="1:9">
      <c r="A38" s="45" t="s">
        <v>57</v>
      </c>
      <c r="B38" s="31" t="s">
        <v>62</v>
      </c>
      <c r="C38" s="18">
        <v>3058.9</v>
      </c>
      <c r="D38" s="17">
        <v>6529.1</v>
      </c>
      <c r="E38" s="18">
        <v>3606.9</v>
      </c>
      <c r="F38" s="39">
        <f t="shared" si="5"/>
        <v>55.24344856105742</v>
      </c>
      <c r="G38" s="55">
        <f>E38/C38*100</f>
        <v>117.91493674196607</v>
      </c>
      <c r="H38" s="1"/>
      <c r="I38" s="1"/>
    </row>
    <row r="39" spans="1:9" ht="12" customHeight="1">
      <c r="A39" s="46" t="s">
        <v>63</v>
      </c>
      <c r="B39" s="26" t="s">
        <v>25</v>
      </c>
      <c r="C39" s="51">
        <f>C40</f>
        <v>749.8</v>
      </c>
      <c r="D39" s="16">
        <f>D40</f>
        <v>1558.5</v>
      </c>
      <c r="E39" s="16">
        <f>E40</f>
        <v>875.9</v>
      </c>
      <c r="F39" s="38">
        <f t="shared" si="5"/>
        <v>56.201475777991661</v>
      </c>
      <c r="G39" s="54">
        <f>E39/C39*100</f>
        <v>116.81781808482263</v>
      </c>
      <c r="H39" s="1"/>
      <c r="I39" s="1"/>
    </row>
    <row r="40" spans="1:9" ht="33.75">
      <c r="A40" s="47" t="s">
        <v>64</v>
      </c>
      <c r="B40" s="31" t="s">
        <v>65</v>
      </c>
      <c r="C40" s="18">
        <v>749.8</v>
      </c>
      <c r="D40" s="18">
        <v>1558.5</v>
      </c>
      <c r="E40" s="18">
        <v>875.9</v>
      </c>
      <c r="F40" s="39">
        <f t="shared" si="5"/>
        <v>56.201475777991661</v>
      </c>
      <c r="G40" s="55">
        <f>E40/C40*100</f>
        <v>116.81781808482263</v>
      </c>
      <c r="H40" s="1"/>
      <c r="I40" s="1"/>
    </row>
    <row r="41" spans="1:9">
      <c r="A41" s="46" t="s">
        <v>66</v>
      </c>
      <c r="B41" s="26" t="s">
        <v>5</v>
      </c>
      <c r="C41" s="51">
        <f>SUM(C42:C44)</f>
        <v>4109.6000000000004</v>
      </c>
      <c r="D41" s="16">
        <f>SUM(D42:D44)</f>
        <v>30970.300000000003</v>
      </c>
      <c r="E41" s="16">
        <f>SUM(E42:E44)</f>
        <v>4999.8999999999996</v>
      </c>
      <c r="F41" s="38">
        <f t="shared" si="5"/>
        <v>16.144176840392245</v>
      </c>
      <c r="G41" s="55">
        <f>E41/C41*100</f>
        <v>121.66390889624293</v>
      </c>
      <c r="H41" s="1"/>
      <c r="I41" s="1"/>
    </row>
    <row r="42" spans="1:9">
      <c r="A42" s="47" t="s">
        <v>67</v>
      </c>
      <c r="B42" s="31" t="s">
        <v>70</v>
      </c>
      <c r="C42" s="19"/>
      <c r="D42" s="18">
        <v>32.9</v>
      </c>
      <c r="E42" s="19">
        <v>0</v>
      </c>
      <c r="F42" s="39"/>
      <c r="G42" s="55"/>
      <c r="H42" s="1"/>
      <c r="I42" s="1"/>
    </row>
    <row r="43" spans="1:9">
      <c r="A43" s="47" t="s">
        <v>68</v>
      </c>
      <c r="B43" s="31" t="s">
        <v>71</v>
      </c>
      <c r="C43" s="19">
        <v>3896.3</v>
      </c>
      <c r="D43" s="18">
        <v>30779.5</v>
      </c>
      <c r="E43" s="19">
        <v>4933.3999999999996</v>
      </c>
      <c r="F43" s="39">
        <f t="shared" si="5"/>
        <v>16.028200588053735</v>
      </c>
      <c r="G43" s="55">
        <f t="shared" ref="G43:G44" si="7">E43/C43*100</f>
        <v>126.61756024946742</v>
      </c>
      <c r="H43" s="1"/>
      <c r="I43" s="1"/>
    </row>
    <row r="44" spans="1:9">
      <c r="A44" s="47" t="s">
        <v>69</v>
      </c>
      <c r="B44" s="31" t="s">
        <v>72</v>
      </c>
      <c r="C44" s="19">
        <v>213.3</v>
      </c>
      <c r="D44" s="18">
        <v>157.9</v>
      </c>
      <c r="E44" s="19">
        <v>66.5</v>
      </c>
      <c r="F44" s="39">
        <f t="shared" si="5"/>
        <v>42.115262824572511</v>
      </c>
      <c r="G44" s="55">
        <f t="shared" si="7"/>
        <v>31.176746366619785</v>
      </c>
      <c r="H44" s="1"/>
      <c r="I44" s="1"/>
    </row>
    <row r="45" spans="1:9">
      <c r="A45" s="46" t="s">
        <v>73</v>
      </c>
      <c r="B45" s="26" t="s">
        <v>7</v>
      </c>
      <c r="C45" s="16">
        <f>C46</f>
        <v>21</v>
      </c>
      <c r="D45" s="16">
        <f>D46+D47</f>
        <v>50.6</v>
      </c>
      <c r="E45" s="16">
        <f>E46</f>
        <v>25.3</v>
      </c>
      <c r="F45" s="38">
        <f t="shared" si="5"/>
        <v>50</v>
      </c>
      <c r="G45" s="54">
        <f>E45/C45*100</f>
        <v>120.47619047619047</v>
      </c>
      <c r="H45" s="1"/>
      <c r="I45" s="1"/>
    </row>
    <row r="46" spans="1:9">
      <c r="A46" s="47" t="s">
        <v>74</v>
      </c>
      <c r="B46" s="48" t="s">
        <v>75</v>
      </c>
      <c r="C46" s="17">
        <v>21</v>
      </c>
      <c r="D46" s="17">
        <v>50.6</v>
      </c>
      <c r="E46" s="17">
        <v>25.3</v>
      </c>
      <c r="F46" s="49">
        <f>E46/D46*100</f>
        <v>50</v>
      </c>
      <c r="G46" s="55">
        <f>E46/C46*100</f>
        <v>120.47619047619047</v>
      </c>
      <c r="H46" s="1"/>
      <c r="I46" s="1"/>
    </row>
    <row r="47" spans="1:9">
      <c r="A47" s="45" t="s">
        <v>119</v>
      </c>
      <c r="B47" s="63" t="s">
        <v>118</v>
      </c>
      <c r="C47" s="64"/>
      <c r="D47" s="64">
        <v>0</v>
      </c>
      <c r="E47" s="64"/>
      <c r="F47" s="64"/>
      <c r="G47" s="65"/>
    </row>
    <row r="48" spans="1:9">
      <c r="A48" s="46" t="s">
        <v>76</v>
      </c>
      <c r="B48" s="26" t="s">
        <v>22</v>
      </c>
      <c r="C48" s="51">
        <f>SUM(C49:C54)</f>
        <v>105367.7</v>
      </c>
      <c r="D48" s="16">
        <f>SUM(D49:D54)</f>
        <v>216319.69999999998</v>
      </c>
      <c r="E48" s="16">
        <f>SUM(E49:E54)</f>
        <v>112992.4</v>
      </c>
      <c r="F48" s="38">
        <f t="shared" si="5"/>
        <v>52.233985161776765</v>
      </c>
      <c r="G48" s="54">
        <f>E48/C48*100</f>
        <v>107.23627829021606</v>
      </c>
      <c r="H48" s="1"/>
      <c r="I48" s="1"/>
    </row>
    <row r="49" spans="1:9">
      <c r="A49" s="45" t="s">
        <v>77</v>
      </c>
      <c r="B49" s="48" t="s">
        <v>81</v>
      </c>
      <c r="C49" s="17">
        <v>16185.8</v>
      </c>
      <c r="D49" s="17">
        <v>32925.1</v>
      </c>
      <c r="E49" s="17">
        <v>19827.099999999999</v>
      </c>
      <c r="F49" s="49">
        <f t="shared" si="5"/>
        <v>60.21879963918105</v>
      </c>
      <c r="G49" s="55">
        <f>E49/C49*100</f>
        <v>122.4968799812181</v>
      </c>
      <c r="H49" s="1"/>
      <c r="I49" s="1"/>
    </row>
    <row r="50" spans="1:9">
      <c r="A50" s="45" t="s">
        <v>78</v>
      </c>
      <c r="B50" s="48" t="s">
        <v>82</v>
      </c>
      <c r="C50" s="17">
        <v>77307.8</v>
      </c>
      <c r="D50" s="17">
        <v>164396.5</v>
      </c>
      <c r="E50" s="17">
        <v>83236.399999999994</v>
      </c>
      <c r="F50" s="49">
        <f t="shared" si="5"/>
        <v>50.631491546352869</v>
      </c>
      <c r="G50" s="55">
        <f>E50/C50*100</f>
        <v>107.66882513795501</v>
      </c>
      <c r="H50" s="1"/>
      <c r="I50" s="1"/>
    </row>
    <row r="51" spans="1:9">
      <c r="A51" s="45" t="s">
        <v>113</v>
      </c>
      <c r="B51" s="48" t="s">
        <v>114</v>
      </c>
      <c r="C51" s="17">
        <v>7464.4</v>
      </c>
      <c r="D51" s="17">
        <v>8390.9</v>
      </c>
      <c r="E51" s="17">
        <v>4713.3999999999996</v>
      </c>
      <c r="F51" s="49">
        <f t="shared" si="5"/>
        <v>56.172758583703775</v>
      </c>
      <c r="G51" s="55">
        <f>E51/C51*100</f>
        <v>63.14506189378919</v>
      </c>
      <c r="H51" s="1"/>
      <c r="I51" s="1"/>
    </row>
    <row r="52" spans="1:9" ht="22.5">
      <c r="A52" s="45" t="s">
        <v>120</v>
      </c>
      <c r="B52" s="48" t="s">
        <v>121</v>
      </c>
      <c r="C52" s="17">
        <v>75.3</v>
      </c>
      <c r="D52" s="17">
        <v>214</v>
      </c>
      <c r="E52" s="17">
        <v>92.3</v>
      </c>
      <c r="F52" s="49">
        <f t="shared" si="5"/>
        <v>43.13084112149533</v>
      </c>
      <c r="G52" s="55">
        <f t="shared" ref="G52:G53" si="8">E52/C52*100</f>
        <v>122.57636122177955</v>
      </c>
      <c r="H52" s="1"/>
      <c r="I52" s="1"/>
    </row>
    <row r="53" spans="1:9">
      <c r="A53" s="45" t="s">
        <v>79</v>
      </c>
      <c r="B53" s="48" t="s">
        <v>83</v>
      </c>
      <c r="C53" s="17">
        <v>17.5</v>
      </c>
      <c r="D53" s="17">
        <v>703.8</v>
      </c>
      <c r="E53" s="17">
        <v>49.9</v>
      </c>
      <c r="F53" s="49">
        <f t="shared" si="5"/>
        <v>7.090082409775504</v>
      </c>
      <c r="G53" s="55">
        <f t="shared" si="8"/>
        <v>285.14285714285717</v>
      </c>
      <c r="H53" s="1"/>
      <c r="I53" s="1"/>
    </row>
    <row r="54" spans="1:9">
      <c r="A54" s="45" t="s">
        <v>80</v>
      </c>
      <c r="B54" s="48" t="s">
        <v>84</v>
      </c>
      <c r="C54" s="17">
        <v>4316.8999999999996</v>
      </c>
      <c r="D54" s="17">
        <v>9689.4</v>
      </c>
      <c r="E54" s="17">
        <v>5073.3</v>
      </c>
      <c r="F54" s="49">
        <f t="shared" si="5"/>
        <v>52.359279212335132</v>
      </c>
      <c r="G54" s="55">
        <f t="shared" ref="G54:G63" si="9">E54/C54*100</f>
        <v>117.52183279668283</v>
      </c>
      <c r="H54" s="1"/>
      <c r="I54" s="1"/>
    </row>
    <row r="55" spans="1:9">
      <c r="A55" s="46" t="s">
        <v>85</v>
      </c>
      <c r="B55" s="26" t="s">
        <v>34</v>
      </c>
      <c r="C55" s="51">
        <f>SUM(C56:C57)</f>
        <v>18864.400000000001</v>
      </c>
      <c r="D55" s="16">
        <f>SUM(D56:D57)</f>
        <v>46853.9</v>
      </c>
      <c r="E55" s="16">
        <f>SUM(E56:E57)</f>
        <v>26877.7</v>
      </c>
      <c r="F55" s="38">
        <f t="shared" si="5"/>
        <v>57.364915193825915</v>
      </c>
      <c r="G55" s="54">
        <f t="shared" si="9"/>
        <v>142.47842496978436</v>
      </c>
      <c r="H55" s="1"/>
      <c r="I55" s="1"/>
    </row>
    <row r="56" spans="1:9">
      <c r="A56" s="47" t="s">
        <v>86</v>
      </c>
      <c r="B56" s="31" t="s">
        <v>87</v>
      </c>
      <c r="C56" s="17">
        <v>15517</v>
      </c>
      <c r="D56" s="17">
        <v>40505</v>
      </c>
      <c r="E56" s="17">
        <v>22792.3</v>
      </c>
      <c r="F56" s="49">
        <f t="shared" si="5"/>
        <v>56.270336995432658</v>
      </c>
      <c r="G56" s="55">
        <f t="shared" si="9"/>
        <v>146.88599600438229</v>
      </c>
      <c r="H56" s="1"/>
      <c r="I56" s="1"/>
    </row>
    <row r="57" spans="1:9">
      <c r="A57" s="45" t="s">
        <v>115</v>
      </c>
      <c r="B57" s="31" t="s">
        <v>88</v>
      </c>
      <c r="C57" s="17">
        <v>3347.4</v>
      </c>
      <c r="D57" s="17">
        <v>6348.9</v>
      </c>
      <c r="E57" s="17">
        <v>4085.4</v>
      </c>
      <c r="F57" s="49">
        <f t="shared" si="5"/>
        <v>64.348154798469025</v>
      </c>
      <c r="G57" s="55">
        <f t="shared" si="9"/>
        <v>122.04696182111489</v>
      </c>
      <c r="H57" s="1"/>
      <c r="I57" s="1"/>
    </row>
    <row r="58" spans="1:9">
      <c r="A58" s="46" t="s">
        <v>89</v>
      </c>
      <c r="B58" s="26" t="s">
        <v>23</v>
      </c>
      <c r="C58" s="51">
        <f>SUM(C59:C61)</f>
        <v>2269.4</v>
      </c>
      <c r="D58" s="16">
        <f>SUM(D59:D61)</f>
        <v>4045.6000000000004</v>
      </c>
      <c r="E58" s="16">
        <f>SUM(E59:E61)</f>
        <v>2061.5</v>
      </c>
      <c r="F58" s="38">
        <f t="shared" si="5"/>
        <v>50.956594819062687</v>
      </c>
      <c r="G58" s="54">
        <f t="shared" si="9"/>
        <v>90.838988278840219</v>
      </c>
      <c r="H58" s="1"/>
      <c r="I58" s="1"/>
    </row>
    <row r="59" spans="1:9">
      <c r="A59" s="47" t="s">
        <v>90</v>
      </c>
      <c r="B59" s="31" t="s">
        <v>93</v>
      </c>
      <c r="C59" s="17">
        <v>92.2</v>
      </c>
      <c r="D59" s="17">
        <v>238.5</v>
      </c>
      <c r="E59" s="17">
        <v>113.2</v>
      </c>
      <c r="F59" s="49">
        <f t="shared" si="5"/>
        <v>47.463312368972751</v>
      </c>
      <c r="G59" s="55">
        <f t="shared" si="9"/>
        <v>122.77657266811279</v>
      </c>
      <c r="H59" s="1"/>
      <c r="I59" s="1"/>
    </row>
    <row r="60" spans="1:9">
      <c r="A60" s="47" t="s">
        <v>91</v>
      </c>
      <c r="B60" s="31" t="s">
        <v>94</v>
      </c>
      <c r="C60" s="17">
        <v>1024.5</v>
      </c>
      <c r="D60" s="17">
        <v>1987.9</v>
      </c>
      <c r="E60" s="17">
        <v>962.9</v>
      </c>
      <c r="F60" s="49">
        <f t="shared" si="5"/>
        <v>48.43805020373258</v>
      </c>
      <c r="G60" s="55">
        <f t="shared" si="9"/>
        <v>93.987310883357736</v>
      </c>
      <c r="H60" s="1"/>
      <c r="I60" s="1"/>
    </row>
    <row r="61" spans="1:9">
      <c r="A61" s="47" t="s">
        <v>92</v>
      </c>
      <c r="B61" s="31" t="s">
        <v>95</v>
      </c>
      <c r="C61" s="17">
        <v>1152.7</v>
      </c>
      <c r="D61" s="17">
        <v>1819.2</v>
      </c>
      <c r="E61" s="17">
        <v>985.4</v>
      </c>
      <c r="F61" s="49">
        <f t="shared" si="5"/>
        <v>54.166666666666664</v>
      </c>
      <c r="G61" s="55">
        <f t="shared" si="9"/>
        <v>85.486249674676841</v>
      </c>
      <c r="H61" s="1"/>
      <c r="I61" s="1"/>
    </row>
    <row r="62" spans="1:9">
      <c r="A62" s="46" t="s">
        <v>96</v>
      </c>
      <c r="B62" s="26" t="s">
        <v>35</v>
      </c>
      <c r="C62" s="51">
        <f>C63</f>
        <v>13.2</v>
      </c>
      <c r="D62" s="16">
        <f>D63</f>
        <v>51</v>
      </c>
      <c r="E62" s="16">
        <f>E63</f>
        <v>44.4</v>
      </c>
      <c r="F62" s="38">
        <f t="shared" si="5"/>
        <v>87.058823529411768</v>
      </c>
      <c r="G62" s="55">
        <f t="shared" si="9"/>
        <v>336.36363636363637</v>
      </c>
      <c r="H62" s="1"/>
      <c r="I62" s="1"/>
    </row>
    <row r="63" spans="1:9">
      <c r="A63" s="47" t="s">
        <v>97</v>
      </c>
      <c r="B63" s="48" t="s">
        <v>98</v>
      </c>
      <c r="C63" s="17">
        <v>13.2</v>
      </c>
      <c r="D63" s="17">
        <v>51</v>
      </c>
      <c r="E63" s="17">
        <v>44.4</v>
      </c>
      <c r="F63" s="49">
        <f t="shared" si="5"/>
        <v>87.058823529411768</v>
      </c>
      <c r="G63" s="55">
        <f t="shared" si="9"/>
        <v>336.36363636363637</v>
      </c>
      <c r="H63" s="1"/>
      <c r="I63" s="1"/>
    </row>
    <row r="64" spans="1:9">
      <c r="A64" s="46" t="s">
        <v>99</v>
      </c>
      <c r="B64" s="26" t="s">
        <v>36</v>
      </c>
      <c r="C64" s="51">
        <f>C65</f>
        <v>685.9</v>
      </c>
      <c r="D64" s="16">
        <f>D65</f>
        <v>1436.1</v>
      </c>
      <c r="E64" s="16">
        <f>E65</f>
        <v>668</v>
      </c>
      <c r="F64" s="38">
        <f t="shared" si="5"/>
        <v>46.514866652740061</v>
      </c>
      <c r="G64" s="54">
        <f>E64/D64*100</f>
        <v>46.514866652740061</v>
      </c>
      <c r="H64" s="1"/>
      <c r="I64" s="1"/>
    </row>
    <row r="65" spans="1:9">
      <c r="A65" s="47" t="s">
        <v>100</v>
      </c>
      <c r="B65" s="48" t="s">
        <v>101</v>
      </c>
      <c r="C65" s="17">
        <v>685.9</v>
      </c>
      <c r="D65" s="17">
        <v>1436.1</v>
      </c>
      <c r="E65" s="17">
        <v>668</v>
      </c>
      <c r="F65" s="49">
        <f t="shared" si="5"/>
        <v>46.514866652740061</v>
      </c>
      <c r="G65" s="55">
        <f>E65/C65*100</f>
        <v>97.390290129756522</v>
      </c>
      <c r="H65" s="1"/>
      <c r="I65" s="1"/>
    </row>
    <row r="66" spans="1:9">
      <c r="A66" s="46" t="s">
        <v>102</v>
      </c>
      <c r="B66" s="26" t="s">
        <v>37</v>
      </c>
      <c r="C66" s="16">
        <f>C67</f>
        <v>1.2</v>
      </c>
      <c r="D66" s="16">
        <f>D67</f>
        <v>51.7</v>
      </c>
      <c r="E66" s="16">
        <f>E67</f>
        <v>0</v>
      </c>
      <c r="F66" s="38"/>
      <c r="G66" s="55"/>
      <c r="H66" s="1"/>
      <c r="I66" s="1"/>
    </row>
    <row r="67" spans="1:9" ht="22.5">
      <c r="A67" s="47" t="s">
        <v>103</v>
      </c>
      <c r="B67" s="48" t="s">
        <v>104</v>
      </c>
      <c r="C67" s="17">
        <v>1.2</v>
      </c>
      <c r="D67" s="17">
        <v>51.7</v>
      </c>
      <c r="E67" s="17">
        <v>0</v>
      </c>
      <c r="F67" s="49"/>
      <c r="G67" s="55"/>
      <c r="H67" s="1"/>
      <c r="I67" s="1"/>
    </row>
    <row r="68" spans="1:9" ht="22.5">
      <c r="A68" s="46" t="s">
        <v>105</v>
      </c>
      <c r="B68" s="26" t="s">
        <v>38</v>
      </c>
      <c r="C68" s="51">
        <f>C69</f>
        <v>470.4</v>
      </c>
      <c r="D68" s="16">
        <f>SUM(D69:D70)</f>
        <v>970</v>
      </c>
      <c r="E68" s="16">
        <f>SUM(E69:E70)</f>
        <v>485</v>
      </c>
      <c r="F68" s="38">
        <f t="shared" si="5"/>
        <v>50</v>
      </c>
      <c r="G68" s="54">
        <f t="shared" si="6"/>
        <v>103.10374149659864</v>
      </c>
      <c r="H68" s="1"/>
      <c r="I68" s="1"/>
    </row>
    <row r="69" spans="1:9" ht="33.75">
      <c r="A69" s="45" t="s">
        <v>106</v>
      </c>
      <c r="B69" s="50" t="s">
        <v>108</v>
      </c>
      <c r="C69" s="17">
        <v>470.4</v>
      </c>
      <c r="D69" s="17">
        <v>970</v>
      </c>
      <c r="E69" s="17">
        <v>485</v>
      </c>
      <c r="F69" s="49">
        <f t="shared" si="5"/>
        <v>50</v>
      </c>
      <c r="G69" s="55">
        <f t="shared" si="6"/>
        <v>103.10374149659864</v>
      </c>
      <c r="H69" s="1"/>
      <c r="I69" s="1"/>
    </row>
    <row r="70" spans="1:9" ht="33.75">
      <c r="A70" s="45" t="s">
        <v>107</v>
      </c>
      <c r="B70" s="50" t="s">
        <v>109</v>
      </c>
      <c r="C70" s="17">
        <v>0</v>
      </c>
      <c r="D70" s="17">
        <v>0</v>
      </c>
      <c r="E70" s="17">
        <v>0</v>
      </c>
      <c r="F70" s="49"/>
      <c r="G70" s="55"/>
      <c r="H70" s="1"/>
      <c r="I70" s="1"/>
    </row>
    <row r="71" spans="1:9">
      <c r="A71" s="33"/>
      <c r="B71" s="29" t="s">
        <v>33</v>
      </c>
      <c r="C71" s="52">
        <f>C31+C39+C41+C45+C48+C55+C58+C62+C64+C66+C68</f>
        <v>145428</v>
      </c>
      <c r="D71" s="16">
        <f>D31+D39+D41+D45+D48+D55+D58+D62+D64+D66+D68</f>
        <v>334137.09999999998</v>
      </c>
      <c r="E71" s="16">
        <f>E31+E39+E41+E45+E48+E55+E58+E62+E64+E66+E68</f>
        <v>166525.70000000001</v>
      </c>
      <c r="F71" s="38">
        <f t="shared" si="5"/>
        <v>49.837536747640421</v>
      </c>
      <c r="G71" s="54">
        <f t="shared" si="6"/>
        <v>114.5073163352312</v>
      </c>
      <c r="H71" s="14"/>
      <c r="I71" s="1"/>
    </row>
    <row r="72" spans="1:9" ht="22.5">
      <c r="A72" s="33"/>
      <c r="B72" s="26" t="s">
        <v>26</v>
      </c>
      <c r="C72" s="53">
        <f>C29-C71</f>
        <v>5081.7999999999884</v>
      </c>
      <c r="D72" s="16">
        <f>D29-D71</f>
        <v>-18226.5</v>
      </c>
      <c r="E72" s="16">
        <f>E29-E71</f>
        <v>-6778.3999999999942</v>
      </c>
      <c r="F72" s="39"/>
      <c r="G72" s="41"/>
      <c r="H72" s="13"/>
      <c r="I72" s="4"/>
    </row>
    <row r="73" spans="1:9">
      <c r="A73" s="33"/>
      <c r="B73" s="70" t="s">
        <v>39</v>
      </c>
      <c r="C73" s="70"/>
      <c r="D73" s="70"/>
      <c r="E73" s="70"/>
      <c r="F73" s="70"/>
      <c r="G73" s="33"/>
    </row>
    <row r="74" spans="1:9" s="5" customFormat="1" ht="22.5">
      <c r="A74" s="34"/>
      <c r="B74" s="30" t="s">
        <v>27</v>
      </c>
      <c r="C74" s="30"/>
      <c r="D74" s="18"/>
      <c r="E74" s="18"/>
      <c r="F74" s="39"/>
      <c r="G74" s="34"/>
    </row>
    <row r="75" spans="1:9" ht="25.5" customHeight="1">
      <c r="A75" s="33"/>
      <c r="B75" s="31" t="s">
        <v>28</v>
      </c>
      <c r="C75" s="18"/>
      <c r="D75" s="18"/>
      <c r="E75" s="18"/>
      <c r="F75" s="39"/>
      <c r="G75" s="33"/>
    </row>
    <row r="76" spans="1:9" s="5" customFormat="1" ht="22.5">
      <c r="A76" s="34"/>
      <c r="B76" s="30" t="s">
        <v>2</v>
      </c>
      <c r="C76" s="18"/>
      <c r="D76" s="18"/>
      <c r="E76" s="18"/>
      <c r="F76" s="39"/>
      <c r="G76" s="34"/>
    </row>
    <row r="77" spans="1:9" s="5" customFormat="1" ht="22.5">
      <c r="A77" s="34"/>
      <c r="B77" s="30" t="s">
        <v>3</v>
      </c>
      <c r="C77" s="18">
        <v>-5081.8</v>
      </c>
      <c r="D77" s="17">
        <v>18226.5</v>
      </c>
      <c r="E77" s="18">
        <v>6778.4</v>
      </c>
      <c r="F77" s="39"/>
      <c r="G77" s="34"/>
    </row>
    <row r="78" spans="1:9" ht="12" thickBot="1">
      <c r="A78" s="60"/>
      <c r="B78" s="32" t="s">
        <v>33</v>
      </c>
      <c r="C78" s="20">
        <f>SUM(C74:C77)</f>
        <v>-5081.8</v>
      </c>
      <c r="D78" s="20">
        <f>SUM(D74:D77)</f>
        <v>18226.5</v>
      </c>
      <c r="E78" s="20">
        <f>SUM(E74:E77)</f>
        <v>6778.4</v>
      </c>
      <c r="F78" s="40"/>
      <c r="G78" s="60"/>
    </row>
  </sheetData>
  <mergeCells count="5">
    <mergeCell ref="B1:F3"/>
    <mergeCell ref="B7:F7"/>
    <mergeCell ref="B30:F30"/>
    <mergeCell ref="B73:F73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2016-09-20T07:48:26Z</cp:lastPrinted>
  <dcterms:created xsi:type="dcterms:W3CDTF">2009-04-17T07:03:32Z</dcterms:created>
  <dcterms:modified xsi:type="dcterms:W3CDTF">2022-07-08T11:15:45Z</dcterms:modified>
</cp:coreProperties>
</file>