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Р\1 квартал\"/>
    </mc:Choice>
  </mc:AlternateContent>
  <bookViews>
    <workbookView xWindow="-120" yWindow="-120" windowWidth="21840" windowHeight="1314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0" l="1"/>
  <c r="D46" i="10"/>
  <c r="F48" i="10"/>
  <c r="D8" i="10" l="1"/>
  <c r="D30" i="10" s="1"/>
  <c r="C71" i="10"/>
  <c r="C69" i="10"/>
  <c r="C67" i="10"/>
  <c r="C65" i="10"/>
  <c r="C61" i="10"/>
  <c r="C58" i="10"/>
  <c r="C51" i="10"/>
  <c r="C49" i="10"/>
  <c r="C46" i="10"/>
  <c r="C42" i="10"/>
  <c r="C40" i="10"/>
  <c r="C32" i="10"/>
  <c r="C73" i="10" l="1"/>
  <c r="E49" i="10"/>
  <c r="D49" i="10"/>
  <c r="F50" i="10"/>
  <c r="F49" i="10" l="1"/>
  <c r="F36" i="10"/>
  <c r="G26" i="10"/>
  <c r="G27" i="10"/>
  <c r="G28" i="10"/>
  <c r="G29" i="10"/>
  <c r="F26" i="10"/>
  <c r="F27" i="10"/>
  <c r="F28" i="10"/>
  <c r="F29" i="10"/>
  <c r="E24" i="10"/>
  <c r="D24" i="10"/>
  <c r="G12" i="10"/>
  <c r="G33" i="10"/>
  <c r="G34" i="10"/>
  <c r="G35" i="10"/>
  <c r="G37" i="10"/>
  <c r="G39" i="10"/>
  <c r="G41" i="10"/>
  <c r="G44" i="10"/>
  <c r="G45" i="10"/>
  <c r="G47" i="10"/>
  <c r="G52" i="10"/>
  <c r="G53" i="10"/>
  <c r="G54" i="10"/>
  <c r="G55" i="10"/>
  <c r="G57" i="10"/>
  <c r="G59" i="10"/>
  <c r="G60" i="10"/>
  <c r="G62" i="10"/>
  <c r="G63" i="10"/>
  <c r="G64" i="10"/>
  <c r="G72" i="10"/>
  <c r="F33" i="10"/>
  <c r="F34" i="10"/>
  <c r="F35" i="10"/>
  <c r="F37" i="10"/>
  <c r="F38" i="10"/>
  <c r="F39" i="10"/>
  <c r="F41" i="10"/>
  <c r="F43" i="10"/>
  <c r="F44" i="10"/>
  <c r="F45" i="10"/>
  <c r="F47" i="10"/>
  <c r="F52" i="10"/>
  <c r="F53" i="10"/>
  <c r="F54" i="10"/>
  <c r="F55" i="10"/>
  <c r="F56" i="10"/>
  <c r="F57" i="10"/>
  <c r="F59" i="10"/>
  <c r="F60" i="10"/>
  <c r="F62" i="10"/>
  <c r="F63" i="10"/>
  <c r="F64" i="10"/>
  <c r="F66" i="10"/>
  <c r="F68" i="10"/>
  <c r="F70" i="10"/>
  <c r="F72" i="10"/>
  <c r="F12" i="10"/>
  <c r="F10" i="10"/>
  <c r="F11" i="10"/>
  <c r="C24" i="10"/>
  <c r="F46" i="10" l="1"/>
  <c r="G46" i="10"/>
  <c r="C8" i="10"/>
  <c r="D32" i="10"/>
  <c r="F25" i="10"/>
  <c r="F23" i="10"/>
  <c r="F22" i="10"/>
  <c r="F20" i="10"/>
  <c r="F17" i="10"/>
  <c r="F16" i="10"/>
  <c r="F14" i="10"/>
  <c r="F9" i="10"/>
  <c r="E32" i="10"/>
  <c r="E71" i="10"/>
  <c r="D71" i="10"/>
  <c r="E69" i="10"/>
  <c r="D69" i="10"/>
  <c r="E67" i="10"/>
  <c r="D67" i="10"/>
  <c r="E65" i="10"/>
  <c r="D65" i="10"/>
  <c r="E61" i="10"/>
  <c r="D61" i="10"/>
  <c r="E58" i="10"/>
  <c r="D58" i="10"/>
  <c r="E51" i="10"/>
  <c r="D51" i="10"/>
  <c r="E42" i="10"/>
  <c r="D42" i="10"/>
  <c r="E40" i="10"/>
  <c r="D40" i="10"/>
  <c r="D73" i="10" l="1"/>
  <c r="D74" i="10" s="1"/>
  <c r="D79" i="10" s="1"/>
  <c r="D80" i="10" s="1"/>
  <c r="F69" i="10"/>
  <c r="F71" i="10"/>
  <c r="F61" i="10"/>
  <c r="F58" i="10"/>
  <c r="F42" i="10"/>
  <c r="F51" i="10"/>
  <c r="G71" i="10"/>
  <c r="F67" i="10"/>
  <c r="F65" i="10"/>
  <c r="G61" i="10"/>
  <c r="G58" i="10"/>
  <c r="G51" i="10"/>
  <c r="G42" i="10"/>
  <c r="F40" i="10"/>
  <c r="G40" i="10"/>
  <c r="C30" i="10"/>
  <c r="G32" i="10"/>
  <c r="E73" i="10"/>
  <c r="G11" i="10"/>
  <c r="G13" i="10"/>
  <c r="G14" i="10"/>
  <c r="G15" i="10"/>
  <c r="G16" i="10"/>
  <c r="G17" i="10"/>
  <c r="G18" i="10"/>
  <c r="G20" i="10"/>
  <c r="G21" i="10"/>
  <c r="G22" i="10"/>
  <c r="G25" i="10"/>
  <c r="G10" i="10"/>
  <c r="G9" i="10"/>
  <c r="G24" i="10"/>
  <c r="F32" i="10"/>
  <c r="E8" i="10"/>
  <c r="E30" i="10" s="1"/>
  <c r="G73" i="10" l="1"/>
  <c r="C74" i="10"/>
  <c r="C79" i="10" s="1"/>
  <c r="C80" i="10" s="1"/>
  <c r="F30" i="10"/>
  <c r="G8" i="10"/>
  <c r="G30" i="10"/>
  <c r="F24" i="10"/>
  <c r="F73" i="10"/>
  <c r="E74" i="10"/>
  <c r="E79" i="10" s="1"/>
  <c r="E80" i="10" s="1"/>
  <c r="F8" i="10"/>
</calcChain>
</file>

<file path=xl/sharedStrings.xml><?xml version="1.0" encoding="utf-8"?>
<sst xmlns="http://schemas.openxmlformats.org/spreadsheetml/2006/main" count="138" uniqueCount="136">
  <si>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</si>
  <si>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</si>
  <si>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</si>
  <si>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</si>
  <si>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</si>
  <si>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</si>
  <si>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</si>
  <si>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</si>
  <si>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</si>
  <si>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</si>
  <si>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</si>
  <si>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</si>
  <si>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</si>
  <si>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</si>
  <si>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</si>
  <si>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</si>
  <si>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</si>
  <si>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</si>
  <si>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</si>
  <si>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</si>
  <si>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</si>
  <si>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</si>
  <si>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</si>
  <si>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</si>
  <si>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</si>
  <si>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</si>
  <si>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</si>
  <si>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</si>
  <si>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</si>
  <si>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</si>
  <si>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</si>
  <si>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</si>
  <si>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</si>
  <si>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</si>
  <si>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</si>
  <si>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</si>
  <si>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</si>
  <si>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</si>
  <si>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</si>
  <si>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</si>
  <si>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</si>
  <si>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</si>
  <si>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</si>
  <si>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</si>
  <si>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</si>
  <si>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</si>
  <si>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</si>
  <si>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</si>
  <si>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</si>
  <si>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</si>
  <si>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</si>
  <si>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</si>
  <si>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</si>
  <si>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</si>
  <si>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</si>
  <si>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</si>
  <si>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</si>
  <si>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</si>
  <si>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</si>
  <si>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</si>
  <si>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</si>
  <si>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</si>
  <si>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</si>
  <si>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</si>
  <si>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</si>
  <si>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</si>
  <si>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</si>
  <si>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</si>
  <si>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</si>
  <si>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</si>
  <si>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</si>
  <si>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</si>
  <si>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</si>
  <si>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</si>
  <si>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</si>
  <si>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</si>
  <si>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</si>
  <si>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</si>
  <si>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</si>
  <si>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</si>
  <si>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</si>
  <si>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</si>
  <si>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</si>
  <si>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</si>
  <si>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</si>
  <si>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</si>
  <si>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</si>
  <si>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</si>
  <si>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</si>
  <si>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</si>
  <si>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</si>
  <si>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</si>
  <si>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</si>
  <si>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</si>
  <si>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</si>
  <si>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</si>
  <si>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</si>
  <si>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</si>
  <si>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</si>
  <si>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</si>
  <si>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</si>
  <si>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</si>
  <si>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</si>
  <si>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</si>
  <si>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</si>
  <si>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</si>
  <si>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</si>
  <si>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</si>
  <si>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Дотации на ввыравнивание бюджетной обеспеченности субъектов Российской Федерации и муниципальных образований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</si>
  <si>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</si>
  <si>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</si>
  <si>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</si>
  <si>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</si>
  <si>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</si>
  <si>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</si>
  <si>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</si>
  <si>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</si>
  <si>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0705</t>
  </si>
  <si>
    <t>Профессиональная подготовка, переподготовка и повышение квалификации</t>
  </si>
  <si>
    <t>1 06 00000 00 0000 000</t>
  </si>
  <si>
    <t>2 02 00000 00 0000 000</t>
  </si>
  <si>
    <t>2 19 00000 00 0000 000</t>
  </si>
  <si>
    <t>0105</t>
  </si>
  <si>
    <t>Судебная система</t>
  </si>
  <si>
    <t>Кассовое исполнение
 за  январь-март 2024 года</t>
  </si>
  <si>
    <t>0600</t>
  </si>
  <si>
    <t>0605</t>
  </si>
  <si>
    <t>Охрана окружающей среды</t>
  </si>
  <si>
    <t>Другие вопросы в области охраны окружающей среды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</si>
  <si>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2025 года</t>
  </si>
  <si>
    <t>Бюджетные назначения на 2025 год</t>
  </si>
  <si>
    <t>Кассовое исполнение
 за  январь-март 2025 года</t>
  </si>
  <si>
    <t>% исполнения к плану 2025 года</t>
  </si>
  <si>
    <t>% исполнения 2025 года к 2024 году</t>
  </si>
  <si>
    <t>0503</t>
  </si>
  <si>
    <t>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</si>
</sst>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164" fontId="0" fillId="0" borderId="11" xfId="0" applyNumberFormat="1" applyFont="1" applyFill="1" applyBorder="1"/>
    <xf numFmtId="165" fontId="0" fillId="0" borderId="2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51" zoomScale="110" zoomScaleNormal="110" workbookViewId="0">
      <selection activeCell="I58" sqref="I58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70"/>
      <c r="B1" s="65" t="s">
        <v>129</v>
      </c>
      <c r="C1" s="65"/>
      <c r="D1" s="65"/>
      <c r="E1" s="65"/>
      <c r="F1" s="65"/>
    </row>
    <row r="2" spans="1:9" s="1" customFormat="1" x14ac:dyDescent="0.2">
      <c r="A2" s="70"/>
      <c r="B2" s="65"/>
      <c r="C2" s="65"/>
      <c r="D2" s="65"/>
      <c r="E2" s="65"/>
      <c r="F2" s="65"/>
    </row>
    <row r="3" spans="1:9" ht="28.5" customHeight="1" x14ac:dyDescent="0.2">
      <c r="A3" s="70"/>
      <c r="B3" s="65"/>
      <c r="C3" s="65"/>
      <c r="D3" s="65"/>
      <c r="E3" s="65"/>
      <c r="F3" s="65"/>
    </row>
    <row r="4" spans="1:9" s="1" customFormat="1" ht="12" thickBot="1" x14ac:dyDescent="0.25">
      <c r="A4" s="70"/>
      <c r="B4" s="6"/>
      <c r="C4" s="6"/>
      <c r="D4" s="6"/>
      <c r="E4" s="6"/>
      <c r="F4" s="9" t="s">
        <v>25</v>
      </c>
    </row>
    <row r="5" spans="1:9" s="2" customFormat="1" ht="63" customHeight="1" thickBot="1" x14ac:dyDescent="0.25">
      <c r="A5" s="56" t="s">
        <v>109</v>
      </c>
      <c r="B5" s="21" t="s">
        <v>6</v>
      </c>
      <c r="C5" s="10" t="s">
        <v>124</v>
      </c>
      <c r="D5" s="10" t="s">
        <v>130</v>
      </c>
      <c r="E5" s="10" t="s">
        <v>131</v>
      </c>
      <c r="F5" s="36" t="s">
        <v>132</v>
      </c>
      <c r="G5" s="58" t="s">
        <v>133</v>
      </c>
    </row>
    <row r="6" spans="1:9" s="2" customFormat="1" ht="12" customHeight="1" thickBot="1" x14ac:dyDescent="0.25">
      <c r="A6" s="56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57">
        <v>7</v>
      </c>
    </row>
    <row r="7" spans="1:9" s="2" customFormat="1" ht="12" customHeight="1" x14ac:dyDescent="0.2">
      <c r="A7" s="55"/>
      <c r="B7" s="66" t="s">
        <v>4</v>
      </c>
      <c r="C7" s="66"/>
      <c r="D7" s="67"/>
      <c r="E7" s="67"/>
      <c r="F7" s="67"/>
      <c r="G7" s="55"/>
    </row>
    <row r="8" spans="1:9" x14ac:dyDescent="0.2">
      <c r="A8" s="33"/>
      <c r="B8" s="22" t="s">
        <v>32</v>
      </c>
      <c r="C8" s="15">
        <f>SUM(C9:C23)</f>
        <v>22368.799999999999</v>
      </c>
      <c r="D8" s="15">
        <f>D9+D10+D11+D14+D16+D17+D20+D22+D23+D12</f>
        <v>107407.9</v>
      </c>
      <c r="E8" s="15">
        <f>SUM(E9:E23)</f>
        <v>31158</v>
      </c>
      <c r="F8" s="37">
        <f>E8/D8*100</f>
        <v>29.009039372336677</v>
      </c>
      <c r="G8" s="44">
        <f>E8/C8*100</f>
        <v>139.29222846107078</v>
      </c>
      <c r="H8" s="8"/>
    </row>
    <row r="9" spans="1:9" x14ac:dyDescent="0.2">
      <c r="A9" s="33" t="s">
        <v>43</v>
      </c>
      <c r="B9" s="23" t="s">
        <v>8</v>
      </c>
      <c r="C9" s="11">
        <v>5346.2</v>
      </c>
      <c r="D9" s="12">
        <v>29048.3</v>
      </c>
      <c r="E9" s="11">
        <v>5266.6</v>
      </c>
      <c r="F9" s="38">
        <f>E9/D9*100</f>
        <v>18.130493006475422</v>
      </c>
      <c r="G9" s="45">
        <f>E9/C9*100</f>
        <v>98.511091990572751</v>
      </c>
      <c r="H9" s="4"/>
      <c r="I9" s="4"/>
    </row>
    <row r="10" spans="1:9" ht="22.5" x14ac:dyDescent="0.2">
      <c r="A10" s="33" t="s">
        <v>44</v>
      </c>
      <c r="B10" s="24" t="s">
        <v>9</v>
      </c>
      <c r="C10" s="11">
        <v>1231.7</v>
      </c>
      <c r="D10" s="12">
        <v>5017.5</v>
      </c>
      <c r="E10" s="11">
        <v>1275.8</v>
      </c>
      <c r="F10" s="38">
        <f t="shared" ref="F10:F12" si="0">E10/D10*100</f>
        <v>25.42700548081714</v>
      </c>
      <c r="G10" s="45">
        <f>E10/C10*100</f>
        <v>103.58041730940974</v>
      </c>
    </row>
    <row r="11" spans="1:9" ht="12.75" customHeight="1" x14ac:dyDescent="0.2">
      <c r="A11" s="33" t="s">
        <v>45</v>
      </c>
      <c r="B11" s="25" t="s">
        <v>10</v>
      </c>
      <c r="C11" s="11">
        <v>12291.1</v>
      </c>
      <c r="D11" s="12">
        <v>21083.5</v>
      </c>
      <c r="E11" s="11">
        <v>19817.8</v>
      </c>
      <c r="F11" s="38">
        <f t="shared" si="0"/>
        <v>93.996727298598429</v>
      </c>
      <c r="G11" s="45">
        <f t="shared" ref="G11:G30" si="1">E11/C11*100</f>
        <v>161.23699262067674</v>
      </c>
    </row>
    <row r="12" spans="1:9" ht="12.75" customHeight="1" x14ac:dyDescent="0.2">
      <c r="A12" s="33" t="s">
        <v>119</v>
      </c>
      <c r="B12" s="25" t="s">
        <v>11</v>
      </c>
      <c r="C12" s="11">
        <v>1156.0999999999999</v>
      </c>
      <c r="D12" s="12">
        <v>14330</v>
      </c>
      <c r="E12" s="11">
        <v>812.7</v>
      </c>
      <c r="F12" s="38">
        <f t="shared" si="0"/>
        <v>5.6713189113747386</v>
      </c>
      <c r="G12" s="45">
        <f t="shared" si="1"/>
        <v>70.296687137790855</v>
      </c>
    </row>
    <row r="13" spans="1:9" ht="12.75" hidden="1" customHeight="1" x14ac:dyDescent="0.2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 x14ac:dyDescent="0.2">
      <c r="A14" s="43" t="s">
        <v>46</v>
      </c>
      <c r="B14" s="25" t="s">
        <v>13</v>
      </c>
      <c r="C14" s="11">
        <v>234.5</v>
      </c>
      <c r="D14" s="12">
        <v>1280</v>
      </c>
      <c r="E14" s="11">
        <v>846.2</v>
      </c>
      <c r="F14" s="38">
        <f>E14/D14*100</f>
        <v>66.109375</v>
      </c>
      <c r="G14" s="45">
        <f t="shared" si="1"/>
        <v>360.85287846481879</v>
      </c>
    </row>
    <row r="15" spans="1:9" ht="12.75" hidden="1" customHeight="1" x14ac:dyDescent="0.2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 x14ac:dyDescent="0.2">
      <c r="A16" s="33" t="s">
        <v>49</v>
      </c>
      <c r="B16" s="25" t="s">
        <v>15</v>
      </c>
      <c r="C16" s="11">
        <v>1867.7</v>
      </c>
      <c r="D16" s="12">
        <v>4790</v>
      </c>
      <c r="E16" s="11">
        <v>2446</v>
      </c>
      <c r="F16" s="38">
        <f>E16/D16*100</f>
        <v>51.064718162839249</v>
      </c>
      <c r="G16" s="45">
        <f t="shared" si="1"/>
        <v>130.96321679070516</v>
      </c>
    </row>
    <row r="17" spans="1:9" ht="14.25" customHeight="1" x14ac:dyDescent="0.2">
      <c r="A17" s="33" t="s">
        <v>47</v>
      </c>
      <c r="B17" s="25" t="s">
        <v>16</v>
      </c>
      <c r="C17" s="11">
        <v>3.1</v>
      </c>
      <c r="D17" s="12">
        <v>64.599999999999994</v>
      </c>
      <c r="E17" s="11">
        <v>3.3</v>
      </c>
      <c r="F17" s="38">
        <f>E17/D17*100</f>
        <v>5.1083591331269353</v>
      </c>
      <c r="G17" s="45">
        <f t="shared" si="1"/>
        <v>106.45161290322579</v>
      </c>
    </row>
    <row r="18" spans="1:9" s="3" customFormat="1" ht="22.5" hidden="1" x14ac:dyDescent="0.2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x14ac:dyDescent="0.2">
      <c r="A19" s="33" t="s">
        <v>114</v>
      </c>
      <c r="B19" s="27" t="s">
        <v>115</v>
      </c>
      <c r="C19" s="11"/>
      <c r="D19" s="12"/>
      <c r="E19" s="11">
        <v>0.5</v>
      </c>
      <c r="F19" s="38"/>
      <c r="G19" s="45"/>
    </row>
    <row r="20" spans="1:9" ht="24" customHeight="1" x14ac:dyDescent="0.2">
      <c r="A20" s="33" t="s">
        <v>48</v>
      </c>
      <c r="B20" s="25" t="s">
        <v>18</v>
      </c>
      <c r="C20" s="11">
        <v>188.9</v>
      </c>
      <c r="D20" s="12">
        <v>31634</v>
      </c>
      <c r="E20" s="11">
        <v>652.29999999999995</v>
      </c>
      <c r="F20" s="38">
        <f>E20/D20*100</f>
        <v>2.0620218751975719</v>
      </c>
      <c r="G20" s="45">
        <f t="shared" si="1"/>
        <v>345.3149814716781</v>
      </c>
    </row>
    <row r="21" spans="1:9" hidden="1" x14ac:dyDescent="0.2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 x14ac:dyDescent="0.2">
      <c r="A22" s="33" t="s">
        <v>50</v>
      </c>
      <c r="B22" s="25" t="s">
        <v>20</v>
      </c>
      <c r="C22" s="11">
        <v>49.5</v>
      </c>
      <c r="D22" s="12">
        <v>150</v>
      </c>
      <c r="E22" s="11">
        <v>36.799999999999997</v>
      </c>
      <c r="F22" s="38">
        <f>E22/D22*100</f>
        <v>24.533333333333331</v>
      </c>
      <c r="G22" s="45">
        <f t="shared" si="1"/>
        <v>74.343434343434339</v>
      </c>
    </row>
    <row r="23" spans="1:9" x14ac:dyDescent="0.2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 x14ac:dyDescent="0.2">
      <c r="A24" s="33" t="s">
        <v>52</v>
      </c>
      <c r="B24" s="26" t="s">
        <v>33</v>
      </c>
      <c r="C24" s="15">
        <f>C25+C26+C29+C28</f>
        <v>60263.4</v>
      </c>
      <c r="D24" s="15">
        <f>D25+D26+D29</f>
        <v>325198.3</v>
      </c>
      <c r="E24" s="15">
        <f>E25+E26+E29</f>
        <v>65676.5</v>
      </c>
      <c r="F24" s="37">
        <f t="shared" ref="F24" si="2">E24/D24*100</f>
        <v>20.195831282020848</v>
      </c>
      <c r="G24" s="45">
        <f t="shared" si="1"/>
        <v>108.98240059472251</v>
      </c>
      <c r="H24" s="8"/>
    </row>
    <row r="25" spans="1:9" ht="24" customHeight="1" x14ac:dyDescent="0.2">
      <c r="A25" s="33" t="s">
        <v>120</v>
      </c>
      <c r="B25" s="25" t="s">
        <v>22</v>
      </c>
      <c r="C25" s="11">
        <v>60263.4</v>
      </c>
      <c r="D25" s="12">
        <v>325198.3</v>
      </c>
      <c r="E25" s="11">
        <v>65676.5</v>
      </c>
      <c r="F25" s="38">
        <f>E25/D25*100</f>
        <v>20.195831282020848</v>
      </c>
      <c r="G25" s="45">
        <f t="shared" si="1"/>
        <v>108.98240059472251</v>
      </c>
    </row>
    <row r="26" spans="1:9" ht="20.25" hidden="1" customHeight="1" x14ac:dyDescent="0.2">
      <c r="A26" s="33"/>
      <c r="B26" s="27" t="s">
        <v>42</v>
      </c>
      <c r="C26" s="11"/>
      <c r="D26" s="12"/>
      <c r="E26" s="11"/>
      <c r="F26" s="38" t="e">
        <f t="shared" ref="F26:F29" si="3">E26/D26*100</f>
        <v>#DIV/0!</v>
      </c>
      <c r="G26" s="45" t="e">
        <f t="shared" si="1"/>
        <v>#DIV/0!</v>
      </c>
    </row>
    <row r="27" spans="1:9" ht="24.75" hidden="1" customHeight="1" x14ac:dyDescent="0.2">
      <c r="A27" s="33"/>
      <c r="B27" s="28" t="s">
        <v>41</v>
      </c>
      <c r="C27" s="11"/>
      <c r="D27" s="12"/>
      <c r="E27" s="11"/>
      <c r="F27" s="38" t="e">
        <f t="shared" si="3"/>
        <v>#DIV/0!</v>
      </c>
      <c r="G27" s="45" t="e">
        <f t="shared" si="1"/>
        <v>#DIV/0!</v>
      </c>
    </row>
    <row r="28" spans="1:9" ht="26.25" hidden="1" customHeight="1" x14ac:dyDescent="0.2">
      <c r="A28" s="33"/>
      <c r="B28" s="25" t="s">
        <v>30</v>
      </c>
      <c r="C28" s="11"/>
      <c r="D28" s="12"/>
      <c r="E28" s="11"/>
      <c r="F28" s="38" t="e">
        <f t="shared" si="3"/>
        <v>#DIV/0!</v>
      </c>
      <c r="G28" s="45" t="e">
        <f t="shared" si="1"/>
        <v>#DIV/0!</v>
      </c>
    </row>
    <row r="29" spans="1:9" ht="38.25" hidden="1" customHeight="1" x14ac:dyDescent="0.2">
      <c r="A29" s="33" t="s">
        <v>121</v>
      </c>
      <c r="B29" s="27" t="s">
        <v>31</v>
      </c>
      <c r="C29" s="11"/>
      <c r="D29" s="12"/>
      <c r="E29" s="11"/>
      <c r="F29" s="38" t="e">
        <f t="shared" si="3"/>
        <v>#DIV/0!</v>
      </c>
      <c r="G29" s="62" t="e">
        <f t="shared" si="1"/>
        <v>#DIV/0!</v>
      </c>
    </row>
    <row r="30" spans="1:9" ht="20.25" customHeight="1" x14ac:dyDescent="0.2">
      <c r="A30" s="33"/>
      <c r="B30" s="29" t="s">
        <v>34</v>
      </c>
      <c r="C30" s="15">
        <f>C24+C8</f>
        <v>82632.2</v>
      </c>
      <c r="D30" s="15">
        <f>D24+D8</f>
        <v>432606.19999999995</v>
      </c>
      <c r="E30" s="15">
        <f>E24+E8</f>
        <v>96834.5</v>
      </c>
      <c r="F30" s="39">
        <f>E30/D30*100</f>
        <v>22.383983401070076</v>
      </c>
      <c r="G30" s="54">
        <f t="shared" si="1"/>
        <v>117.18736763634516</v>
      </c>
      <c r="H30" s="14"/>
      <c r="I30" s="1"/>
    </row>
    <row r="31" spans="1:9" x14ac:dyDescent="0.2">
      <c r="A31" s="33"/>
      <c r="B31" s="68" t="s">
        <v>1</v>
      </c>
      <c r="C31" s="68"/>
      <c r="D31" s="68"/>
      <c r="E31" s="68"/>
      <c r="F31" s="68"/>
      <c r="G31" s="33"/>
      <c r="H31" s="1"/>
      <c r="I31" s="1"/>
    </row>
    <row r="32" spans="1:9" x14ac:dyDescent="0.2">
      <c r="A32" s="47" t="s">
        <v>53</v>
      </c>
      <c r="B32" s="26" t="s">
        <v>0</v>
      </c>
      <c r="C32" s="16">
        <f>SUM(C33:C39)</f>
        <v>9610.7000000000007</v>
      </c>
      <c r="D32" s="16">
        <f>SUM(D33:D39)</f>
        <v>57223.199999999997</v>
      </c>
      <c r="E32" s="16">
        <f>SUM(E33:E39)</f>
        <v>12038.8</v>
      </c>
      <c r="F32" s="39">
        <f t="shared" ref="F32:F73" si="4">E32/D32*100</f>
        <v>21.038320121908598</v>
      </c>
      <c r="G32" s="54">
        <f>E32/C32*100</f>
        <v>125.26454888821831</v>
      </c>
      <c r="H32" s="1"/>
      <c r="I32" s="1"/>
    </row>
    <row r="33" spans="1:9" s="61" customFormat="1" ht="22.5" x14ac:dyDescent="0.2">
      <c r="A33" s="48" t="s">
        <v>110</v>
      </c>
      <c r="B33" s="49" t="s">
        <v>111</v>
      </c>
      <c r="C33" s="17">
        <v>476.3</v>
      </c>
      <c r="D33" s="17">
        <v>3259.1</v>
      </c>
      <c r="E33" s="17">
        <v>491.5</v>
      </c>
      <c r="F33" s="39">
        <f t="shared" si="4"/>
        <v>15.080850541560553</v>
      </c>
      <c r="G33" s="54">
        <f t="shared" ref="G33:G73" si="5">E33/C33*100</f>
        <v>103.19126600881796</v>
      </c>
      <c r="H33" s="60"/>
      <c r="I33" s="60"/>
    </row>
    <row r="34" spans="1:9" ht="33.75" x14ac:dyDescent="0.2">
      <c r="A34" s="46" t="s">
        <v>54</v>
      </c>
      <c r="B34" s="30" t="s">
        <v>59</v>
      </c>
      <c r="C34" s="18">
        <v>251.2</v>
      </c>
      <c r="D34" s="17">
        <v>1966.6</v>
      </c>
      <c r="E34" s="18">
        <v>335.3</v>
      </c>
      <c r="F34" s="39">
        <f t="shared" si="4"/>
        <v>17.04973049933896</v>
      </c>
      <c r="G34" s="54">
        <f t="shared" si="5"/>
        <v>133.47929936305732</v>
      </c>
      <c r="H34" s="1"/>
      <c r="I34" s="1"/>
    </row>
    <row r="35" spans="1:9" ht="45" x14ac:dyDescent="0.2">
      <c r="A35" s="46" t="s">
        <v>55</v>
      </c>
      <c r="B35" s="31" t="s">
        <v>60</v>
      </c>
      <c r="C35" s="18">
        <v>4698.8999999999996</v>
      </c>
      <c r="D35" s="17">
        <v>28355</v>
      </c>
      <c r="E35" s="18">
        <v>5765</v>
      </c>
      <c r="F35" s="39">
        <f t="shared" si="4"/>
        <v>20.331511197319696</v>
      </c>
      <c r="G35" s="54">
        <f t="shared" si="5"/>
        <v>122.68828874843049</v>
      </c>
      <c r="H35" s="1"/>
      <c r="I35" s="1"/>
    </row>
    <row r="36" spans="1:9" x14ac:dyDescent="0.2">
      <c r="A36" s="46" t="s">
        <v>122</v>
      </c>
      <c r="B36" s="31" t="s">
        <v>123</v>
      </c>
      <c r="C36" s="18">
        <v>0</v>
      </c>
      <c r="D36" s="17">
        <v>2.5</v>
      </c>
      <c r="E36" s="18">
        <v>0</v>
      </c>
      <c r="F36" s="39">
        <f t="shared" si="4"/>
        <v>0</v>
      </c>
      <c r="G36" s="54">
        <v>0</v>
      </c>
      <c r="H36" s="1"/>
      <c r="I36" s="1"/>
    </row>
    <row r="37" spans="1:9" ht="33.75" x14ac:dyDescent="0.2">
      <c r="A37" s="46" t="s">
        <v>56</v>
      </c>
      <c r="B37" s="31" t="s">
        <v>61</v>
      </c>
      <c r="C37" s="19">
        <v>2032.6</v>
      </c>
      <c r="D37" s="17">
        <v>11428.5</v>
      </c>
      <c r="E37" s="19">
        <v>2751.1</v>
      </c>
      <c r="F37" s="39">
        <f t="shared" si="4"/>
        <v>24.072275451721573</v>
      </c>
      <c r="G37" s="54">
        <f t="shared" si="5"/>
        <v>135.34881432647842</v>
      </c>
      <c r="H37" s="1"/>
      <c r="I37" s="1"/>
    </row>
    <row r="38" spans="1:9" x14ac:dyDescent="0.2">
      <c r="A38" s="46" t="s">
        <v>57</v>
      </c>
      <c r="B38" s="31" t="s">
        <v>62</v>
      </c>
      <c r="C38" s="18">
        <v>0</v>
      </c>
      <c r="D38" s="17">
        <v>100</v>
      </c>
      <c r="E38" s="18">
        <v>0</v>
      </c>
      <c r="F38" s="63">
        <f t="shared" si="4"/>
        <v>0</v>
      </c>
      <c r="G38" s="54"/>
      <c r="H38" s="1"/>
      <c r="I38" s="1"/>
    </row>
    <row r="39" spans="1:9" x14ac:dyDescent="0.2">
      <c r="A39" s="46" t="s">
        <v>58</v>
      </c>
      <c r="B39" s="31" t="s">
        <v>63</v>
      </c>
      <c r="C39" s="18">
        <v>2151.6999999999998</v>
      </c>
      <c r="D39" s="17">
        <v>12111.5</v>
      </c>
      <c r="E39" s="18">
        <v>2695.9</v>
      </c>
      <c r="F39" s="63">
        <f t="shared" si="4"/>
        <v>22.25901003178797</v>
      </c>
      <c r="G39" s="64">
        <f t="shared" si="5"/>
        <v>125.29162987405309</v>
      </c>
      <c r="H39" s="1"/>
      <c r="I39" s="1"/>
    </row>
    <row r="40" spans="1:9" ht="12" customHeight="1" x14ac:dyDescent="0.2">
      <c r="A40" s="47" t="s">
        <v>64</v>
      </c>
      <c r="B40" s="26" t="s">
        <v>26</v>
      </c>
      <c r="C40" s="16">
        <f>C41</f>
        <v>458.2</v>
      </c>
      <c r="D40" s="16">
        <f>D41</f>
        <v>4735.1000000000004</v>
      </c>
      <c r="E40" s="16">
        <f>E41</f>
        <v>611.79999999999995</v>
      </c>
      <c r="F40" s="39">
        <f t="shared" si="4"/>
        <v>12.92052966146438</v>
      </c>
      <c r="G40" s="54">
        <f t="shared" si="5"/>
        <v>133.52247926669577</v>
      </c>
      <c r="H40" s="1"/>
      <c r="I40" s="1"/>
    </row>
    <row r="41" spans="1:9" ht="33.75" x14ac:dyDescent="0.2">
      <c r="A41" s="48" t="s">
        <v>65</v>
      </c>
      <c r="B41" s="31" t="s">
        <v>66</v>
      </c>
      <c r="C41" s="18">
        <v>458.2</v>
      </c>
      <c r="D41" s="18">
        <v>4735.1000000000004</v>
      </c>
      <c r="E41" s="18">
        <v>611.79999999999995</v>
      </c>
      <c r="F41" s="39">
        <f t="shared" si="4"/>
        <v>12.92052966146438</v>
      </c>
      <c r="G41" s="54">
        <f t="shared" si="5"/>
        <v>133.52247926669577</v>
      </c>
      <c r="H41" s="1"/>
      <c r="I41" s="1"/>
    </row>
    <row r="42" spans="1:9" x14ac:dyDescent="0.2">
      <c r="A42" s="47" t="s">
        <v>67</v>
      </c>
      <c r="B42" s="26" t="s">
        <v>5</v>
      </c>
      <c r="C42" s="16">
        <f>SUM(C43:C45)</f>
        <v>1052.2</v>
      </c>
      <c r="D42" s="16">
        <f>SUM(D43:D45)</f>
        <v>41457.800000000003</v>
      </c>
      <c r="E42" s="16">
        <f>SUM(E43:E45)</f>
        <v>651.79999999999995</v>
      </c>
      <c r="F42" s="39">
        <f t="shared" si="4"/>
        <v>1.5722011298235794</v>
      </c>
      <c r="G42" s="54">
        <f t="shared" si="5"/>
        <v>61.946398023189495</v>
      </c>
      <c r="H42" s="1"/>
      <c r="I42" s="1"/>
    </row>
    <row r="43" spans="1:9" x14ac:dyDescent="0.2">
      <c r="A43" s="48" t="s">
        <v>68</v>
      </c>
      <c r="B43" s="31" t="s">
        <v>71</v>
      </c>
      <c r="C43" s="19">
        <v>0</v>
      </c>
      <c r="D43" s="18">
        <v>134.30000000000001</v>
      </c>
      <c r="E43" s="19">
        <v>0</v>
      </c>
      <c r="F43" s="39">
        <f t="shared" si="4"/>
        <v>0</v>
      </c>
      <c r="G43" s="54">
        <v>0</v>
      </c>
      <c r="H43" s="1"/>
      <c r="I43" s="1"/>
    </row>
    <row r="44" spans="1:9" x14ac:dyDescent="0.2">
      <c r="A44" s="48" t="s">
        <v>69</v>
      </c>
      <c r="B44" s="31" t="s">
        <v>72</v>
      </c>
      <c r="C44" s="19">
        <v>958.2</v>
      </c>
      <c r="D44" s="18">
        <v>41122.5</v>
      </c>
      <c r="E44" s="19">
        <v>451.8</v>
      </c>
      <c r="F44" s="39">
        <f t="shared" si="4"/>
        <v>1.0986686120736824</v>
      </c>
      <c r="G44" s="54">
        <f t="shared" si="5"/>
        <v>47.150907952410769</v>
      </c>
      <c r="H44" s="1"/>
      <c r="I44" s="1"/>
    </row>
    <row r="45" spans="1:9" x14ac:dyDescent="0.2">
      <c r="A45" s="48" t="s">
        <v>70</v>
      </c>
      <c r="B45" s="31" t="s">
        <v>73</v>
      </c>
      <c r="C45" s="19">
        <v>94</v>
      </c>
      <c r="D45" s="18">
        <v>201</v>
      </c>
      <c r="E45" s="19">
        <v>200</v>
      </c>
      <c r="F45" s="39">
        <f t="shared" si="4"/>
        <v>99.50248756218906</v>
      </c>
      <c r="G45" s="54">
        <f t="shared" si="5"/>
        <v>212.7659574468085</v>
      </c>
      <c r="H45" s="1"/>
      <c r="I45" s="1"/>
    </row>
    <row r="46" spans="1:9" x14ac:dyDescent="0.2">
      <c r="A46" s="47" t="s">
        <v>74</v>
      </c>
      <c r="B46" s="26" t="s">
        <v>7</v>
      </c>
      <c r="C46" s="16">
        <f t="shared" ref="C46" si="6">C47</f>
        <v>16.8</v>
      </c>
      <c r="D46" s="16">
        <f>D47+D48</f>
        <v>968</v>
      </c>
      <c r="E46" s="16">
        <f>E47+E48</f>
        <v>910.9</v>
      </c>
      <c r="F46" s="39">
        <f t="shared" si="4"/>
        <v>94.101239669421489</v>
      </c>
      <c r="G46" s="54">
        <f t="shared" si="5"/>
        <v>5422.0238095238092</v>
      </c>
      <c r="H46" s="1"/>
      <c r="I46" s="1"/>
    </row>
    <row r="47" spans="1:9" x14ac:dyDescent="0.2">
      <c r="A47" s="48" t="s">
        <v>75</v>
      </c>
      <c r="B47" s="49" t="s">
        <v>76</v>
      </c>
      <c r="C47" s="17">
        <v>16.8</v>
      </c>
      <c r="D47" s="17">
        <v>70</v>
      </c>
      <c r="E47" s="17">
        <v>12.9</v>
      </c>
      <c r="F47" s="39">
        <f t="shared" si="4"/>
        <v>18.428571428571431</v>
      </c>
      <c r="G47" s="54">
        <f t="shared" si="5"/>
        <v>76.785714285714278</v>
      </c>
      <c r="H47" s="1"/>
      <c r="I47" s="1"/>
    </row>
    <row r="48" spans="1:9" x14ac:dyDescent="0.2">
      <c r="A48" s="48" t="s">
        <v>134</v>
      </c>
      <c r="B48" s="49" t="s">
        <v>135</v>
      </c>
      <c r="C48" s="17"/>
      <c r="D48" s="17">
        <v>898</v>
      </c>
      <c r="E48" s="17">
        <v>898</v>
      </c>
      <c r="F48" s="39">
        <f t="shared" si="4"/>
        <v>100</v>
      </c>
      <c r="G48" s="54"/>
      <c r="H48" s="1"/>
      <c r="I48" s="1"/>
    </row>
    <row r="49" spans="1:9" x14ac:dyDescent="0.2">
      <c r="A49" s="47" t="s">
        <v>125</v>
      </c>
      <c r="B49" s="26" t="s">
        <v>127</v>
      </c>
      <c r="C49" s="17">
        <f>C50</f>
        <v>0</v>
      </c>
      <c r="D49" s="16">
        <f>D50</f>
        <v>81.599999999999994</v>
      </c>
      <c r="E49" s="17">
        <f>E50</f>
        <v>0</v>
      </c>
      <c r="F49" s="39">
        <f t="shared" si="4"/>
        <v>0</v>
      </c>
      <c r="G49" s="54"/>
      <c r="H49" s="1"/>
      <c r="I49" s="1"/>
    </row>
    <row r="50" spans="1:9" x14ac:dyDescent="0.2">
      <c r="A50" s="46" t="s">
        <v>126</v>
      </c>
      <c r="B50" s="31" t="s">
        <v>128</v>
      </c>
      <c r="C50" s="17">
        <v>0</v>
      </c>
      <c r="D50" s="17">
        <v>81.599999999999994</v>
      </c>
      <c r="E50" s="17">
        <v>0</v>
      </c>
      <c r="F50" s="39">
        <f t="shared" si="4"/>
        <v>0</v>
      </c>
      <c r="G50" s="54"/>
      <c r="H50" s="1"/>
      <c r="I50" s="1"/>
    </row>
    <row r="51" spans="1:9" x14ac:dyDescent="0.2">
      <c r="A51" s="47" t="s">
        <v>77</v>
      </c>
      <c r="B51" s="26" t="s">
        <v>23</v>
      </c>
      <c r="C51" s="16">
        <f>SUM(C52:C57)</f>
        <v>55417.2</v>
      </c>
      <c r="D51" s="16">
        <f>SUM(D52:D57)</f>
        <v>285614.3</v>
      </c>
      <c r="E51" s="16">
        <f>SUM(E52:E57)</f>
        <v>58087.600000000006</v>
      </c>
      <c r="F51" s="39">
        <f t="shared" si="4"/>
        <v>20.337777205132941</v>
      </c>
      <c r="G51" s="54">
        <f t="shared" si="5"/>
        <v>104.81872054163691</v>
      </c>
      <c r="H51" s="1"/>
      <c r="I51" s="1"/>
    </row>
    <row r="52" spans="1:9" x14ac:dyDescent="0.2">
      <c r="A52" s="46" t="s">
        <v>78</v>
      </c>
      <c r="B52" s="49" t="s">
        <v>82</v>
      </c>
      <c r="C52" s="17">
        <v>8376.7000000000007</v>
      </c>
      <c r="D52" s="17">
        <v>45854.1</v>
      </c>
      <c r="E52" s="17">
        <v>9468.7000000000007</v>
      </c>
      <c r="F52" s="39">
        <f t="shared" si="4"/>
        <v>20.649625660518907</v>
      </c>
      <c r="G52" s="54">
        <f t="shared" si="5"/>
        <v>113.03615982427448</v>
      </c>
      <c r="H52" s="1"/>
      <c r="I52" s="1"/>
    </row>
    <row r="53" spans="1:9" x14ac:dyDescent="0.2">
      <c r="A53" s="46" t="s">
        <v>79</v>
      </c>
      <c r="B53" s="49" t="s">
        <v>83</v>
      </c>
      <c r="C53" s="17">
        <v>41378</v>
      </c>
      <c r="D53" s="17">
        <v>206583.1</v>
      </c>
      <c r="E53" s="17">
        <v>41816.800000000003</v>
      </c>
      <c r="F53" s="39">
        <f t="shared" si="4"/>
        <v>20.242120483234107</v>
      </c>
      <c r="G53" s="54">
        <f t="shared" si="5"/>
        <v>101.06046691478565</v>
      </c>
      <c r="H53" s="1"/>
      <c r="I53" s="1"/>
    </row>
    <row r="54" spans="1:9" x14ac:dyDescent="0.2">
      <c r="A54" s="46" t="s">
        <v>112</v>
      </c>
      <c r="B54" s="49" t="s">
        <v>113</v>
      </c>
      <c r="C54" s="17">
        <v>2608.6</v>
      </c>
      <c r="D54" s="17">
        <v>15242.2</v>
      </c>
      <c r="E54" s="17">
        <v>3104.8</v>
      </c>
      <c r="F54" s="39">
        <f t="shared" si="4"/>
        <v>20.369762895120129</v>
      </c>
      <c r="G54" s="54">
        <f t="shared" si="5"/>
        <v>119.0216974622403</v>
      </c>
      <c r="H54" s="1"/>
      <c r="I54" s="1"/>
    </row>
    <row r="55" spans="1:9" ht="22.5" x14ac:dyDescent="0.2">
      <c r="A55" s="46" t="s">
        <v>117</v>
      </c>
      <c r="B55" s="49" t="s">
        <v>118</v>
      </c>
      <c r="C55" s="17">
        <v>4.8</v>
      </c>
      <c r="D55" s="17">
        <v>168.3</v>
      </c>
      <c r="E55" s="17">
        <v>37.299999999999997</v>
      </c>
      <c r="F55" s="39">
        <f t="shared" si="4"/>
        <v>22.162804515745687</v>
      </c>
      <c r="G55" s="54">
        <f t="shared" si="5"/>
        <v>777.08333333333326</v>
      </c>
      <c r="H55" s="1"/>
      <c r="I55" s="1"/>
    </row>
    <row r="56" spans="1:9" x14ac:dyDescent="0.2">
      <c r="A56" s="46" t="s">
        <v>80</v>
      </c>
      <c r="B56" s="49" t="s">
        <v>84</v>
      </c>
      <c r="C56" s="17">
        <v>0</v>
      </c>
      <c r="D56" s="17">
        <v>148.5</v>
      </c>
      <c r="E56" s="17">
        <v>0</v>
      </c>
      <c r="F56" s="39">
        <f t="shared" si="4"/>
        <v>0</v>
      </c>
      <c r="G56" s="54">
        <v>0</v>
      </c>
      <c r="H56" s="1"/>
      <c r="I56" s="1"/>
    </row>
    <row r="57" spans="1:9" x14ac:dyDescent="0.2">
      <c r="A57" s="46" t="s">
        <v>81</v>
      </c>
      <c r="B57" s="49" t="s">
        <v>85</v>
      </c>
      <c r="C57" s="17">
        <v>3049.1</v>
      </c>
      <c r="D57" s="17">
        <v>17618.099999999999</v>
      </c>
      <c r="E57" s="17">
        <v>3660</v>
      </c>
      <c r="F57" s="39">
        <f t="shared" si="4"/>
        <v>20.774090282153015</v>
      </c>
      <c r="G57" s="54">
        <f t="shared" si="5"/>
        <v>120.03542028795383</v>
      </c>
      <c r="H57" s="1"/>
      <c r="I57" s="1"/>
    </row>
    <row r="58" spans="1:9" x14ac:dyDescent="0.2">
      <c r="A58" s="47" t="s">
        <v>86</v>
      </c>
      <c r="B58" s="26" t="s">
        <v>35</v>
      </c>
      <c r="C58" s="16">
        <f>SUM(C59:C60)</f>
        <v>13406.3</v>
      </c>
      <c r="D58" s="16">
        <f>SUM(D59:D60)</f>
        <v>61408.6</v>
      </c>
      <c r="E58" s="16">
        <f>SUM(E59:E60)</f>
        <v>13681.9</v>
      </c>
      <c r="F58" s="39">
        <f t="shared" si="4"/>
        <v>22.280104089655197</v>
      </c>
      <c r="G58" s="54">
        <f t="shared" si="5"/>
        <v>102.05574990862505</v>
      </c>
      <c r="H58" s="1"/>
      <c r="I58" s="1"/>
    </row>
    <row r="59" spans="1:9" x14ac:dyDescent="0.2">
      <c r="A59" s="48" t="s">
        <v>87</v>
      </c>
      <c r="B59" s="31" t="s">
        <v>88</v>
      </c>
      <c r="C59" s="17">
        <v>10970.8</v>
      </c>
      <c r="D59" s="17">
        <v>46398.6</v>
      </c>
      <c r="E59" s="17">
        <v>10692.8</v>
      </c>
      <c r="F59" s="39">
        <f t="shared" si="4"/>
        <v>23.045522925260677</v>
      </c>
      <c r="G59" s="54">
        <f t="shared" si="5"/>
        <v>97.466000656287605</v>
      </c>
      <c r="H59" s="1"/>
      <c r="I59" s="1"/>
    </row>
    <row r="60" spans="1:9" x14ac:dyDescent="0.2">
      <c r="A60" s="46" t="s">
        <v>116</v>
      </c>
      <c r="B60" s="31" t="s">
        <v>89</v>
      </c>
      <c r="C60" s="17">
        <v>2435.5</v>
      </c>
      <c r="D60" s="17">
        <v>15010</v>
      </c>
      <c r="E60" s="17">
        <v>2989.1</v>
      </c>
      <c r="F60" s="39">
        <f t="shared" si="4"/>
        <v>19.914057295136576</v>
      </c>
      <c r="G60" s="54">
        <f t="shared" si="5"/>
        <v>122.73044549373844</v>
      </c>
      <c r="H60" s="1"/>
      <c r="I60" s="1"/>
    </row>
    <row r="61" spans="1:9" x14ac:dyDescent="0.2">
      <c r="A61" s="47" t="s">
        <v>90</v>
      </c>
      <c r="B61" s="26" t="s">
        <v>24</v>
      </c>
      <c r="C61" s="16">
        <f>SUM(C62:C64)</f>
        <v>1005.6</v>
      </c>
      <c r="D61" s="16">
        <f>SUM(D62:D64)</f>
        <v>2158.4</v>
      </c>
      <c r="E61" s="16">
        <f>SUM(E62:E64)</f>
        <v>918.3</v>
      </c>
      <c r="F61" s="39">
        <f t="shared" si="4"/>
        <v>42.545404002965157</v>
      </c>
      <c r="G61" s="54">
        <f t="shared" si="5"/>
        <v>91.318615751789963</v>
      </c>
      <c r="H61" s="1"/>
      <c r="I61" s="1"/>
    </row>
    <row r="62" spans="1:9" x14ac:dyDescent="0.2">
      <c r="A62" s="48" t="s">
        <v>91</v>
      </c>
      <c r="B62" s="31" t="s">
        <v>94</v>
      </c>
      <c r="C62" s="17">
        <v>55.4</v>
      </c>
      <c r="D62" s="17">
        <v>231.3</v>
      </c>
      <c r="E62" s="17">
        <v>55.3</v>
      </c>
      <c r="F62" s="39">
        <f t="shared" si="4"/>
        <v>23.908344141807174</v>
      </c>
      <c r="G62" s="54">
        <f t="shared" si="5"/>
        <v>99.819494584837543</v>
      </c>
      <c r="H62" s="1"/>
      <c r="I62" s="1"/>
    </row>
    <row r="63" spans="1:9" x14ac:dyDescent="0.2">
      <c r="A63" s="48" t="s">
        <v>92</v>
      </c>
      <c r="B63" s="31" t="s">
        <v>95</v>
      </c>
      <c r="C63" s="17">
        <v>376.1</v>
      </c>
      <c r="D63" s="17">
        <v>98.7</v>
      </c>
      <c r="E63" s="17">
        <v>18.5</v>
      </c>
      <c r="F63" s="39">
        <f t="shared" si="4"/>
        <v>18.743667679837891</v>
      </c>
      <c r="G63" s="54">
        <f t="shared" si="5"/>
        <v>4.9189045466631214</v>
      </c>
      <c r="H63" s="1"/>
      <c r="I63" s="1"/>
    </row>
    <row r="64" spans="1:9" x14ac:dyDescent="0.2">
      <c r="A64" s="48" t="s">
        <v>93</v>
      </c>
      <c r="B64" s="31" t="s">
        <v>96</v>
      </c>
      <c r="C64" s="17">
        <v>574.1</v>
      </c>
      <c r="D64" s="17">
        <v>1828.4</v>
      </c>
      <c r="E64" s="17">
        <v>844.5</v>
      </c>
      <c r="F64" s="39">
        <f t="shared" si="4"/>
        <v>46.187923867862615</v>
      </c>
      <c r="G64" s="54">
        <f t="shared" si="5"/>
        <v>147.09980839574985</v>
      </c>
      <c r="H64" s="1"/>
      <c r="I64" s="1"/>
    </row>
    <row r="65" spans="1:9" x14ac:dyDescent="0.2">
      <c r="A65" s="47" t="s">
        <v>97</v>
      </c>
      <c r="B65" s="26" t="s">
        <v>36</v>
      </c>
      <c r="C65" s="16">
        <f>C66</f>
        <v>0</v>
      </c>
      <c r="D65" s="16">
        <f>D66</f>
        <v>178</v>
      </c>
      <c r="E65" s="16">
        <f>E66</f>
        <v>16.8</v>
      </c>
      <c r="F65" s="39">
        <f t="shared" si="4"/>
        <v>9.4382022471910112</v>
      </c>
      <c r="G65" s="54"/>
      <c r="H65" s="1"/>
      <c r="I65" s="1"/>
    </row>
    <row r="66" spans="1:9" x14ac:dyDescent="0.2">
      <c r="A66" s="48" t="s">
        <v>98</v>
      </c>
      <c r="B66" s="49" t="s">
        <v>99</v>
      </c>
      <c r="C66" s="17">
        <v>0</v>
      </c>
      <c r="D66" s="17">
        <v>178</v>
      </c>
      <c r="E66" s="17">
        <v>16.8</v>
      </c>
      <c r="F66" s="39">
        <f t="shared" si="4"/>
        <v>9.4382022471910112</v>
      </c>
      <c r="G66" s="54"/>
      <c r="H66" s="1"/>
      <c r="I66" s="1"/>
    </row>
    <row r="67" spans="1:9" x14ac:dyDescent="0.2">
      <c r="A67" s="47" t="s">
        <v>100</v>
      </c>
      <c r="B67" s="26" t="s">
        <v>37</v>
      </c>
      <c r="C67" s="16">
        <f>C68</f>
        <v>252.5</v>
      </c>
      <c r="D67" s="16">
        <f>D68</f>
        <v>998.9</v>
      </c>
      <c r="E67" s="16">
        <f>E68</f>
        <v>998.9</v>
      </c>
      <c r="F67" s="39">
        <f t="shared" si="4"/>
        <v>100</v>
      </c>
      <c r="G67" s="54">
        <v>0</v>
      </c>
      <c r="H67" s="1"/>
      <c r="I67" s="1"/>
    </row>
    <row r="68" spans="1:9" x14ac:dyDescent="0.2">
      <c r="A68" s="48" t="s">
        <v>101</v>
      </c>
      <c r="B68" s="49" t="s">
        <v>102</v>
      </c>
      <c r="C68" s="17">
        <v>252.5</v>
      </c>
      <c r="D68" s="17">
        <v>998.9</v>
      </c>
      <c r="E68" s="17">
        <v>998.9</v>
      </c>
      <c r="F68" s="39">
        <f t="shared" si="4"/>
        <v>100</v>
      </c>
      <c r="G68" s="54">
        <v>0</v>
      </c>
      <c r="H68" s="1"/>
      <c r="I68" s="1"/>
    </row>
    <row r="69" spans="1:9" x14ac:dyDescent="0.2">
      <c r="A69" s="47" t="s">
        <v>103</v>
      </c>
      <c r="B69" s="26" t="s">
        <v>38</v>
      </c>
      <c r="C69" s="16">
        <f>C70</f>
        <v>0</v>
      </c>
      <c r="D69" s="16">
        <f>D70</f>
        <v>126.5</v>
      </c>
      <c r="E69" s="16">
        <f>E70</f>
        <v>0</v>
      </c>
      <c r="F69" s="39">
        <f t="shared" si="4"/>
        <v>0</v>
      </c>
      <c r="G69" s="54">
        <v>0</v>
      </c>
      <c r="H69" s="1"/>
      <c r="I69" s="1"/>
    </row>
    <row r="70" spans="1:9" ht="22.5" x14ac:dyDescent="0.2">
      <c r="A70" s="48" t="s">
        <v>104</v>
      </c>
      <c r="B70" s="49" t="s">
        <v>105</v>
      </c>
      <c r="C70" s="17">
        <v>0</v>
      </c>
      <c r="D70" s="17">
        <v>126.5</v>
      </c>
      <c r="E70" s="17">
        <v>0</v>
      </c>
      <c r="F70" s="39">
        <f t="shared" si="4"/>
        <v>0</v>
      </c>
      <c r="G70" s="54">
        <v>0</v>
      </c>
      <c r="H70" s="1"/>
      <c r="I70" s="1"/>
    </row>
    <row r="71" spans="1:9" ht="22.5" x14ac:dyDescent="0.2">
      <c r="A71" s="47" t="s">
        <v>106</v>
      </c>
      <c r="B71" s="26" t="s">
        <v>39</v>
      </c>
      <c r="C71" s="16">
        <f>SUM(C72:C72)</f>
        <v>225.2</v>
      </c>
      <c r="D71" s="16">
        <f>SUM(D72:D72)</f>
        <v>948.6</v>
      </c>
      <c r="E71" s="16">
        <f>SUM(E72:E72)</f>
        <v>237.2</v>
      </c>
      <c r="F71" s="39">
        <f t="shared" si="4"/>
        <v>25.005270925574528</v>
      </c>
      <c r="G71" s="54">
        <f t="shared" si="5"/>
        <v>105.32859680284193</v>
      </c>
      <c r="H71" s="1"/>
      <c r="I71" s="1"/>
    </row>
    <row r="72" spans="1:9" ht="33.75" x14ac:dyDescent="0.2">
      <c r="A72" s="46" t="s">
        <v>107</v>
      </c>
      <c r="B72" s="50" t="s">
        <v>108</v>
      </c>
      <c r="C72" s="17">
        <v>225.2</v>
      </c>
      <c r="D72" s="17">
        <v>948.6</v>
      </c>
      <c r="E72" s="17">
        <v>237.2</v>
      </c>
      <c r="F72" s="39">
        <f t="shared" si="4"/>
        <v>25.005270925574528</v>
      </c>
      <c r="G72" s="54">
        <f t="shared" si="5"/>
        <v>105.32859680284193</v>
      </c>
      <c r="H72" s="1"/>
      <c r="I72" s="1"/>
    </row>
    <row r="73" spans="1:9" x14ac:dyDescent="0.2">
      <c r="A73" s="33"/>
      <c r="B73" s="29" t="s">
        <v>34</v>
      </c>
      <c r="C73" s="16">
        <f>C32+C40+C42+C46+C51+C58+C61+C65+C67+C69+C71</f>
        <v>81444.700000000012</v>
      </c>
      <c r="D73" s="16">
        <f>D32+D40+D42+D46+D51+D58+D61+D65+D67+D69+D71+D49</f>
        <v>455899</v>
      </c>
      <c r="E73" s="16">
        <f>E32+E40+E42+E46+E51+E58+E61+E65+E67+E69+E71</f>
        <v>88154</v>
      </c>
      <c r="F73" s="39">
        <f t="shared" si="4"/>
        <v>19.336300364773777</v>
      </c>
      <c r="G73" s="54">
        <f t="shared" si="5"/>
        <v>108.23785955378311</v>
      </c>
      <c r="H73" s="14"/>
      <c r="I73" s="1"/>
    </row>
    <row r="74" spans="1:9" ht="22.5" x14ac:dyDescent="0.2">
      <c r="A74" s="33"/>
      <c r="B74" s="26" t="s">
        <v>27</v>
      </c>
      <c r="C74" s="52">
        <f>C30-C73</f>
        <v>1187.4999999999854</v>
      </c>
      <c r="D74" s="15">
        <f>D30-D73</f>
        <v>-23292.800000000047</v>
      </c>
      <c r="E74" s="15">
        <f>E30-E73</f>
        <v>8680.5</v>
      </c>
      <c r="F74" s="40"/>
      <c r="G74" s="42"/>
      <c r="H74" s="13"/>
      <c r="I74" s="4"/>
    </row>
    <row r="75" spans="1:9" x14ac:dyDescent="0.2">
      <c r="A75" s="33"/>
      <c r="B75" s="69" t="s">
        <v>40</v>
      </c>
      <c r="C75" s="69"/>
      <c r="D75" s="69"/>
      <c r="E75" s="69"/>
      <c r="F75" s="69"/>
      <c r="G75" s="33"/>
    </row>
    <row r="76" spans="1:9" s="5" customFormat="1" ht="22.5" x14ac:dyDescent="0.2">
      <c r="A76" s="35"/>
      <c r="B76" s="30" t="s">
        <v>28</v>
      </c>
      <c r="C76" s="30"/>
      <c r="D76" s="18"/>
      <c r="E76" s="18"/>
      <c r="F76" s="40"/>
      <c r="G76" s="35"/>
    </row>
    <row r="77" spans="1:9" ht="25.5" customHeight="1" x14ac:dyDescent="0.2">
      <c r="A77" s="33"/>
      <c r="B77" s="31" t="s">
        <v>29</v>
      </c>
      <c r="C77" s="31"/>
      <c r="D77" s="18"/>
      <c r="E77" s="18"/>
      <c r="F77" s="40"/>
      <c r="G77" s="33"/>
    </row>
    <row r="78" spans="1:9" s="5" customFormat="1" ht="22.5" x14ac:dyDescent="0.2">
      <c r="A78" s="35"/>
      <c r="B78" s="30" t="s">
        <v>2</v>
      </c>
      <c r="C78" s="53"/>
      <c r="D78" s="18"/>
      <c r="E78" s="18"/>
      <c r="F78" s="40"/>
      <c r="G78" s="35"/>
    </row>
    <row r="79" spans="1:9" s="5" customFormat="1" ht="22.5" x14ac:dyDescent="0.2">
      <c r="A79" s="35"/>
      <c r="B79" s="30" t="s">
        <v>3</v>
      </c>
      <c r="C79" s="51">
        <f>C74*-1</f>
        <v>-1187.4999999999854</v>
      </c>
      <c r="D79" s="51">
        <f t="shared" ref="D79:E79" si="7">D74*-1</f>
        <v>23292.800000000047</v>
      </c>
      <c r="E79" s="51">
        <f t="shared" si="7"/>
        <v>-8680.5</v>
      </c>
      <c r="F79" s="40"/>
      <c r="G79" s="35"/>
    </row>
    <row r="80" spans="1:9" ht="12" thickBot="1" x14ac:dyDescent="0.25">
      <c r="A80" s="59"/>
      <c r="B80" s="32" t="s">
        <v>34</v>
      </c>
      <c r="C80" s="20">
        <f>SUM(C76:C79)</f>
        <v>-1187.4999999999854</v>
      </c>
      <c r="D80" s="20">
        <f>SUM(D76:D79)</f>
        <v>23292.800000000047</v>
      </c>
      <c r="E80" s="20">
        <f>SUM(E76:E79)</f>
        <v>-8680.5</v>
      </c>
      <c r="F80" s="41"/>
      <c r="G80" s="59"/>
    </row>
  </sheetData>
  <mergeCells count="5">
    <mergeCell ref="B1:F3"/>
    <mergeCell ref="B7:F7"/>
    <mergeCell ref="B31:F31"/>
    <mergeCell ref="B75:F75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ПК</cp:lastModifiedBy>
  <cp:lastPrinted>2020-04-22T05:30:28Z</cp:lastPrinted>
  <dcterms:created xsi:type="dcterms:W3CDTF">2009-04-17T07:03:32Z</dcterms:created>
  <dcterms:modified xsi:type="dcterms:W3CDTF">2025-04-04T05:00:40Z</dcterms:modified>
</cp:coreProperties>
</file>