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\Иванникова\Исполнение\2022\РМР\9 месяцев\"/>
    </mc:Choice>
  </mc:AlternateContent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52511"/>
</workbook>
</file>

<file path=xl/calcChain.xml><?xml version="1.0" encoding="utf-8"?>
<calcChain xmlns="http://schemas.openxmlformats.org/spreadsheetml/2006/main">
  <c r="G23" i="10" l="1"/>
  <c r="F26" i="10"/>
  <c r="G26" i="10"/>
  <c r="F27" i="10"/>
  <c r="G27" i="10"/>
  <c r="F28" i="10"/>
  <c r="G28" i="10"/>
  <c r="F29" i="10"/>
  <c r="G29" i="10"/>
  <c r="F18" i="10"/>
  <c r="F10" i="10"/>
  <c r="F11" i="10"/>
  <c r="F12" i="10"/>
  <c r="G12" i="10"/>
  <c r="C68" i="10"/>
  <c r="C66" i="10"/>
  <c r="C64" i="10"/>
  <c r="C62" i="10"/>
  <c r="C58" i="10"/>
  <c r="C55" i="10"/>
  <c r="C48" i="10"/>
  <c r="C46" i="10"/>
  <c r="C42" i="10"/>
  <c r="C40" i="10"/>
  <c r="E8" i="10"/>
  <c r="D8" i="10"/>
  <c r="C24" i="10"/>
  <c r="D24" i="10"/>
  <c r="G33" i="10"/>
  <c r="G34" i="10"/>
  <c r="G35" i="10"/>
  <c r="G37" i="10"/>
  <c r="G39" i="10"/>
  <c r="G41" i="10"/>
  <c r="G44" i="10"/>
  <c r="G45" i="10"/>
  <c r="G47" i="10"/>
  <c r="G49" i="10"/>
  <c r="G50" i="10"/>
  <c r="G51" i="10"/>
  <c r="G52" i="10"/>
  <c r="G53" i="10"/>
  <c r="G54" i="10"/>
  <c r="G56" i="10"/>
  <c r="G57" i="10"/>
  <c r="G59" i="10"/>
  <c r="G60" i="10"/>
  <c r="G61" i="10"/>
  <c r="G63" i="10"/>
  <c r="G65" i="10"/>
  <c r="G67" i="10"/>
  <c r="G69" i="10"/>
  <c r="F33" i="10"/>
  <c r="F34" i="10"/>
  <c r="F35" i="10"/>
  <c r="F36" i="10"/>
  <c r="F37" i="10"/>
  <c r="F38" i="10"/>
  <c r="F39" i="10"/>
  <c r="F41" i="10"/>
  <c r="F43" i="10"/>
  <c r="F44" i="10"/>
  <c r="F45" i="10"/>
  <c r="F47" i="10"/>
  <c r="F49" i="10"/>
  <c r="F50" i="10"/>
  <c r="F51" i="10"/>
  <c r="F52" i="10"/>
  <c r="F53" i="10"/>
  <c r="F54" i="10"/>
  <c r="F56" i="10"/>
  <c r="F57" i="10"/>
  <c r="F59" i="10"/>
  <c r="F60" i="10"/>
  <c r="F61" i="10"/>
  <c r="F63" i="10"/>
  <c r="F65" i="10"/>
  <c r="F67" i="10"/>
  <c r="F69" i="10"/>
  <c r="E64" i="10"/>
  <c r="D46" i="10"/>
  <c r="E66" i="10"/>
  <c r="C32" i="10"/>
  <c r="C8" i="10"/>
  <c r="D32" i="10"/>
  <c r="F25" i="10"/>
  <c r="F23" i="10"/>
  <c r="F22" i="10"/>
  <c r="F20" i="10"/>
  <c r="F17" i="10"/>
  <c r="F16" i="10"/>
  <c r="F14" i="10"/>
  <c r="F9" i="10"/>
  <c r="E24" i="10"/>
  <c r="E32" i="10"/>
  <c r="E68" i="10"/>
  <c r="D68" i="10"/>
  <c r="D66" i="10"/>
  <c r="F66" i="10" s="1"/>
  <c r="D64" i="10"/>
  <c r="E62" i="10"/>
  <c r="D62" i="10"/>
  <c r="E58" i="10"/>
  <c r="D58" i="10"/>
  <c r="E55" i="10"/>
  <c r="D55" i="10"/>
  <c r="E48" i="10"/>
  <c r="G48" i="10" s="1"/>
  <c r="D48" i="10"/>
  <c r="E46" i="10"/>
  <c r="F46" i="10" s="1"/>
  <c r="E42" i="10"/>
  <c r="D42" i="10"/>
  <c r="E40" i="10"/>
  <c r="D40" i="10"/>
  <c r="F40" i="10" s="1"/>
  <c r="G42" i="10" l="1"/>
  <c r="F64" i="10"/>
  <c r="F62" i="10"/>
  <c r="F68" i="10"/>
  <c r="G66" i="10"/>
  <c r="G68" i="10"/>
  <c r="G64" i="10"/>
  <c r="G62" i="10"/>
  <c r="F58" i="10"/>
  <c r="G58" i="10"/>
  <c r="G55" i="10"/>
  <c r="F55" i="10"/>
  <c r="F48" i="10"/>
  <c r="G46" i="10"/>
  <c r="F42" i="10"/>
  <c r="G40" i="10"/>
  <c r="C71" i="10"/>
  <c r="G32" i="10"/>
  <c r="C30" i="10"/>
  <c r="D71" i="10"/>
  <c r="E71" i="10"/>
  <c r="G11" i="10"/>
  <c r="G13" i="10"/>
  <c r="G14" i="10"/>
  <c r="G15" i="10"/>
  <c r="G16" i="10"/>
  <c r="G17" i="10"/>
  <c r="G18" i="10"/>
  <c r="G20" i="10"/>
  <c r="G21" i="10"/>
  <c r="G22" i="10"/>
  <c r="G25" i="10"/>
  <c r="G10" i="10"/>
  <c r="G9" i="10"/>
  <c r="G24" i="10"/>
  <c r="F32" i="10"/>
  <c r="E30" i="10"/>
  <c r="D30" i="10"/>
  <c r="F71" i="10" l="1"/>
  <c r="G71" i="10"/>
  <c r="F30" i="10"/>
  <c r="D72" i="10"/>
  <c r="D78" i="10" s="1"/>
  <c r="G8" i="10"/>
  <c r="G30" i="10"/>
  <c r="F24" i="10"/>
  <c r="E72" i="10"/>
  <c r="E78" i="10" s="1"/>
  <c r="F8" i="10"/>
  <c r="C72" i="10" l="1"/>
  <c r="C77" i="10" s="1"/>
  <c r="C78" i="10" s="1"/>
</calcChain>
</file>

<file path=xl/sharedStrings.xml><?xml version="1.0" encoding="utf-8"?>
<sst xmlns="http://schemas.openxmlformats.org/spreadsheetml/2006/main" count="133" uniqueCount="131">
  <si>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</si>
  <si>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</si>
  <si>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</si>
  <si>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</si>
  <si>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</si>
  <si>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</si>
  <si>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</si>
  <si>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</si>
  <si>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</si>
  <si>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</si>
  <si>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</si>
  <si>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</si>
  <si>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</si>
  <si>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</si>
  <si>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</si>
  <si>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</si>
  <si>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</si>
  <si>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</si>
  <si>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</si>
  <si>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</si>
  <si>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</si>
  <si>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</si>
  <si>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</si>
  <si>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</si>
  <si>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</si>
  <si>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</si>
  <si>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</si>
  <si>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</si>
  <si>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</si>
  <si>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</si>
  <si>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</si>
  <si>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</si>
  <si>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</si>
  <si>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</si>
  <si>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</si>
  <si>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</si>
  <si>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</si>
  <si>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</si>
  <si>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</si>
  <si>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</si>
  <si>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</si>
  <si>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</si>
  <si>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</si>
  <si>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</si>
  <si>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</si>
  <si>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</si>
  <si>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</si>
  <si>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</si>
  <si>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</si>
  <si>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</si>
  <si>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</si>
  <si>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</si>
  <si>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</si>
  <si>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</si>
  <si>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</si>
  <si>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</si>
  <si>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</si>
  <si>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</si>
  <si>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</si>
  <si>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</si>
  <si>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</si>
  <si>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</si>
  <si>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</si>
  <si>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</si>
  <si>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</si>
  <si>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</si>
  <si>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</si>
  <si>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</si>
  <si>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</si>
  <si>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</si>
  <si>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</si>
  <si>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</si>
  <si>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</si>
  <si>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</si>
  <si>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</si>
  <si>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</si>
  <si>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</si>
  <si>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</si>
  <si>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</si>
  <si>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</si>
  <si>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</si>
  <si>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</si>
  <si>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</si>
  <si>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</si>
  <si>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</si>
  <si>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</si>
  <si>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</si>
  <si>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</si>
  <si>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</si>
  <si>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</si>
  <si>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</si>
  <si>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</si>
  <si>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</si>
  <si>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</si>
  <si>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</si>
  <si>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</si>
  <si>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</si>
  <si>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</si>
  <si>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</si>
  <si>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</si>
  <si>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</si>
  <si>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</si>
  <si>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</si>
  <si>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</si>
  <si>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</si>
  <si>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</si>
  <si>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</si>
  <si>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</si>
  <si>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</si>
  <si>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</si>
  <si>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</si>
  <si>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</si>
  <si>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</si>
  <si>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</si>
  <si>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</si>
  <si>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</si>
  <si>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</si>
  <si>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</si>
  <si>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</si>
  <si>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</si>
  <si>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</si>
  <si>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</si>
  <si>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</si>
  <si>
    <t>Кассовое исполнение
 за  январь-сентябрь 2021 года</t>
  </si>
  <si>
    <t>1 06 00000 00 0000 000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</si>
  <si>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2022 года</t>
  </si>
  <si>
    <t>Бюджетные назначения на 2022 год</t>
  </si>
  <si>
    <t>Кассовое исполнение
 за  январь-сентябрь 2022 года</t>
  </si>
  <si>
    <t>% исполнения к плану 2022 года</t>
  </si>
  <si>
    <t>% исполнения 2022 года к 2021 году</t>
  </si>
  <si>
    <t>1 13 00000 00 0000 000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</si>
</sst>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53" zoomScale="110" zoomScaleNormal="110" workbookViewId="0">
      <selection activeCell="C72" sqref="C72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67"/>
      <c r="B1" s="62" t="s">
        <v>125</v>
      </c>
      <c r="C1" s="62"/>
      <c r="D1" s="62"/>
      <c r="E1" s="62"/>
      <c r="F1" s="62"/>
    </row>
    <row r="2" spans="1:9" s="1" customFormat="1" x14ac:dyDescent="0.2">
      <c r="A2" s="67"/>
      <c r="B2" s="62"/>
      <c r="C2" s="62"/>
      <c r="D2" s="62"/>
      <c r="E2" s="62"/>
      <c r="F2" s="62"/>
    </row>
    <row r="3" spans="1:9" ht="28.5" customHeight="1" x14ac:dyDescent="0.2">
      <c r="A3" s="67"/>
      <c r="B3" s="62"/>
      <c r="C3" s="62"/>
      <c r="D3" s="62"/>
      <c r="E3" s="62"/>
      <c r="F3" s="62"/>
    </row>
    <row r="4" spans="1:9" s="1" customFormat="1" ht="12" thickBot="1" x14ac:dyDescent="0.25">
      <c r="A4" s="67"/>
      <c r="B4" s="6"/>
      <c r="C4" s="6"/>
      <c r="D4" s="6"/>
      <c r="E4" s="6"/>
      <c r="F4" s="9" t="s">
        <v>25</v>
      </c>
    </row>
    <row r="5" spans="1:9" s="2" customFormat="1" ht="63" customHeight="1" thickBot="1" x14ac:dyDescent="0.25">
      <c r="A5" s="55" t="s">
        <v>111</v>
      </c>
      <c r="B5" s="21" t="s">
        <v>6</v>
      </c>
      <c r="C5" s="10" t="s">
        <v>123</v>
      </c>
      <c r="D5" s="10" t="s">
        <v>126</v>
      </c>
      <c r="E5" s="10" t="s">
        <v>127</v>
      </c>
      <c r="F5" s="35" t="s">
        <v>128</v>
      </c>
      <c r="G5" s="57" t="s">
        <v>129</v>
      </c>
    </row>
    <row r="6" spans="1:9" s="2" customFormat="1" ht="12" customHeight="1" thickBot="1" x14ac:dyDescent="0.25">
      <c r="A6" s="55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6">
        <v>7</v>
      </c>
    </row>
    <row r="7" spans="1:9" s="2" customFormat="1" ht="12" customHeight="1" x14ac:dyDescent="0.2">
      <c r="A7" s="54"/>
      <c r="B7" s="63" t="s">
        <v>4</v>
      </c>
      <c r="C7" s="63"/>
      <c r="D7" s="64"/>
      <c r="E7" s="64"/>
      <c r="F7" s="64"/>
      <c r="G7" s="54"/>
    </row>
    <row r="8" spans="1:9" x14ac:dyDescent="0.2">
      <c r="A8" s="33"/>
      <c r="B8" s="22" t="s">
        <v>32</v>
      </c>
      <c r="C8" s="15">
        <f>SUM(C9:C23)</f>
        <v>55317.4</v>
      </c>
      <c r="D8" s="15">
        <f>SUM(D9:D23)</f>
        <v>95985.799999999988</v>
      </c>
      <c r="E8" s="15">
        <f>SUM(E9:E23)</f>
        <v>51224.6</v>
      </c>
      <c r="F8" s="36">
        <f>E8/D8*100</f>
        <v>53.366852180218331</v>
      </c>
      <c r="G8" s="43">
        <f>E8/C8*100</f>
        <v>92.601243008528954</v>
      </c>
      <c r="H8" s="8"/>
    </row>
    <row r="9" spans="1:9" x14ac:dyDescent="0.2">
      <c r="A9" s="33" t="s">
        <v>43</v>
      </c>
      <c r="B9" s="23" t="s">
        <v>8</v>
      </c>
      <c r="C9" s="11">
        <v>11760.9</v>
      </c>
      <c r="D9" s="12">
        <v>18840.5</v>
      </c>
      <c r="E9" s="11">
        <v>15370</v>
      </c>
      <c r="F9" s="37">
        <f>E9/D9*100</f>
        <v>81.579575913590404</v>
      </c>
      <c r="G9" s="44">
        <f>E9/C9*100</f>
        <v>130.68727733421764</v>
      </c>
      <c r="H9" s="4"/>
      <c r="I9" s="4"/>
    </row>
    <row r="10" spans="1:9" ht="22.5" x14ac:dyDescent="0.2">
      <c r="A10" s="33" t="s">
        <v>44</v>
      </c>
      <c r="B10" s="24" t="s">
        <v>9</v>
      </c>
      <c r="C10" s="11">
        <v>9976.5</v>
      </c>
      <c r="D10" s="12">
        <v>3898.3</v>
      </c>
      <c r="E10" s="11">
        <v>3382</v>
      </c>
      <c r="F10" s="37">
        <f t="shared" ref="F10:F12" si="0">E10/D10*100</f>
        <v>86.755765333606945</v>
      </c>
      <c r="G10" s="44">
        <f>E10/C10*100</f>
        <v>33.899664210895601</v>
      </c>
    </row>
    <row r="11" spans="1:9" x14ac:dyDescent="0.2">
      <c r="A11" s="33" t="s">
        <v>45</v>
      </c>
      <c r="B11" s="25" t="s">
        <v>10</v>
      </c>
      <c r="C11" s="11">
        <v>15374.9</v>
      </c>
      <c r="D11" s="12">
        <v>17924.7</v>
      </c>
      <c r="E11" s="11">
        <v>17773.7</v>
      </c>
      <c r="F11" s="37">
        <f t="shared" si="0"/>
        <v>99.157587016798061</v>
      </c>
      <c r="G11" s="44">
        <f t="shared" ref="G11:G30" si="1">E11/C11*100</f>
        <v>115.6020526962777</v>
      </c>
    </row>
    <row r="12" spans="1:9" ht="18.75" customHeight="1" x14ac:dyDescent="0.2">
      <c r="A12" s="33" t="s">
        <v>124</v>
      </c>
      <c r="B12" s="25" t="s">
        <v>11</v>
      </c>
      <c r="C12" s="11">
        <v>2259</v>
      </c>
      <c r="D12" s="12">
        <v>12363.2</v>
      </c>
      <c r="E12" s="11">
        <v>2845.3</v>
      </c>
      <c r="F12" s="37">
        <f t="shared" si="0"/>
        <v>23.014268150640611</v>
      </c>
      <c r="G12" s="44">
        <f t="shared" si="1"/>
        <v>125.95396193005755</v>
      </c>
    </row>
    <row r="13" spans="1:9" ht="21" hidden="1" customHeight="1" x14ac:dyDescent="0.2">
      <c r="A13" s="33"/>
      <c r="B13" s="24" t="s">
        <v>12</v>
      </c>
      <c r="C13" s="11"/>
      <c r="D13" s="12"/>
      <c r="E13" s="11"/>
      <c r="F13" s="37"/>
      <c r="G13" s="44" t="e">
        <f t="shared" si="1"/>
        <v>#DIV/0!</v>
      </c>
    </row>
    <row r="14" spans="1:9" s="3" customFormat="1" x14ac:dyDescent="0.2">
      <c r="A14" s="42" t="s">
        <v>46</v>
      </c>
      <c r="B14" s="25" t="s">
        <v>13</v>
      </c>
      <c r="C14" s="11">
        <v>762.2</v>
      </c>
      <c r="D14" s="12">
        <v>1350</v>
      </c>
      <c r="E14" s="11">
        <v>1050</v>
      </c>
      <c r="F14" s="37">
        <f>E14/D14*100</f>
        <v>77.777777777777786</v>
      </c>
      <c r="G14" s="44">
        <f t="shared" si="1"/>
        <v>137.75911834164262</v>
      </c>
    </row>
    <row r="15" spans="1:9" ht="20.25" hidden="1" customHeight="1" x14ac:dyDescent="0.2">
      <c r="A15" s="33"/>
      <c r="B15" s="25" t="s">
        <v>14</v>
      </c>
      <c r="C15" s="11"/>
      <c r="D15" s="12"/>
      <c r="E15" s="11"/>
      <c r="F15" s="37"/>
      <c r="G15" s="44" t="e">
        <f t="shared" si="1"/>
        <v>#DIV/0!</v>
      </c>
    </row>
    <row r="16" spans="1:9" ht="22.5" x14ac:dyDescent="0.2">
      <c r="A16" s="33" t="s">
        <v>49</v>
      </c>
      <c r="B16" s="25" t="s">
        <v>15</v>
      </c>
      <c r="C16" s="11">
        <v>2869.2</v>
      </c>
      <c r="D16" s="12">
        <v>2714</v>
      </c>
      <c r="E16" s="11">
        <v>1878.1</v>
      </c>
      <c r="F16" s="37">
        <f>E16/D16*100</f>
        <v>69.200442151805447</v>
      </c>
      <c r="G16" s="44">
        <f t="shared" si="1"/>
        <v>65.457270319252757</v>
      </c>
    </row>
    <row r="17" spans="1:9" ht="10.5" customHeight="1" x14ac:dyDescent="0.2">
      <c r="A17" s="33" t="s">
        <v>47</v>
      </c>
      <c r="B17" s="25" t="s">
        <v>16</v>
      </c>
      <c r="C17" s="11">
        <v>93.4</v>
      </c>
      <c r="D17" s="12">
        <v>45</v>
      </c>
      <c r="E17" s="11">
        <v>19.8</v>
      </c>
      <c r="F17" s="37">
        <f>E17/D17*100</f>
        <v>44</v>
      </c>
      <c r="G17" s="44">
        <f t="shared" si="1"/>
        <v>21.199143468950748</v>
      </c>
    </row>
    <row r="18" spans="1:9" s="3" customFormat="1" ht="21.75" customHeight="1" x14ac:dyDescent="0.2">
      <c r="A18" s="33" t="s">
        <v>130</v>
      </c>
      <c r="B18" s="25" t="s">
        <v>17</v>
      </c>
      <c r="C18" s="11"/>
      <c r="D18" s="12">
        <v>175.4</v>
      </c>
      <c r="E18" s="11">
        <v>175.4</v>
      </c>
      <c r="F18" s="37">
        <f>E18/D18*100</f>
        <v>100</v>
      </c>
      <c r="G18" s="44" t="e">
        <f t="shared" si="1"/>
        <v>#DIV/0!</v>
      </c>
    </row>
    <row r="19" spans="1:9" s="3" customFormat="1" hidden="1" x14ac:dyDescent="0.2">
      <c r="A19" s="33" t="s">
        <v>121</v>
      </c>
      <c r="B19" s="27" t="s">
        <v>122</v>
      </c>
      <c r="C19" s="11"/>
      <c r="D19" s="12"/>
      <c r="E19" s="11"/>
      <c r="F19" s="37"/>
      <c r="G19" s="44"/>
    </row>
    <row r="20" spans="1:9" ht="24" customHeight="1" x14ac:dyDescent="0.2">
      <c r="A20" s="33" t="s">
        <v>48</v>
      </c>
      <c r="B20" s="25" t="s">
        <v>18</v>
      </c>
      <c r="C20" s="11">
        <v>12054.9</v>
      </c>
      <c r="D20" s="12">
        <v>38448.800000000003</v>
      </c>
      <c r="E20" s="11">
        <v>8489.6</v>
      </c>
      <c r="F20" s="37">
        <f>E20/D20*100</f>
        <v>22.0802729864131</v>
      </c>
      <c r="G20" s="44">
        <f t="shared" si="1"/>
        <v>70.424474694937331</v>
      </c>
    </row>
    <row r="21" spans="1:9" ht="15" hidden="1" customHeight="1" x14ac:dyDescent="0.2">
      <c r="A21" s="33"/>
      <c r="B21" s="25" t="s">
        <v>19</v>
      </c>
      <c r="C21" s="11"/>
      <c r="D21" s="12"/>
      <c r="E21" s="11"/>
      <c r="F21" s="37"/>
      <c r="G21" s="44" t="e">
        <f t="shared" si="1"/>
        <v>#DIV/0!</v>
      </c>
    </row>
    <row r="22" spans="1:9" x14ac:dyDescent="0.2">
      <c r="A22" s="33" t="s">
        <v>50</v>
      </c>
      <c r="B22" s="25" t="s">
        <v>20</v>
      </c>
      <c r="C22" s="11">
        <v>166.4</v>
      </c>
      <c r="D22" s="12">
        <v>215.9</v>
      </c>
      <c r="E22" s="11">
        <v>239.5</v>
      </c>
      <c r="F22" s="37">
        <f>E22/D22*100</f>
        <v>110.9309865678555</v>
      </c>
      <c r="G22" s="44">
        <f t="shared" si="1"/>
        <v>143.93028846153845</v>
      </c>
    </row>
    <row r="23" spans="1:9" x14ac:dyDescent="0.2">
      <c r="A23" s="33" t="s">
        <v>51</v>
      </c>
      <c r="B23" s="25" t="s">
        <v>21</v>
      </c>
      <c r="C23" s="11"/>
      <c r="D23" s="12">
        <v>10</v>
      </c>
      <c r="E23" s="11">
        <v>1.2</v>
      </c>
      <c r="F23" s="37">
        <f>E23/D23*100</f>
        <v>12</v>
      </c>
      <c r="G23" s="44" t="e">
        <f t="shared" si="1"/>
        <v>#DIV/0!</v>
      </c>
    </row>
    <row r="24" spans="1:9" x14ac:dyDescent="0.2">
      <c r="A24" s="33" t="s">
        <v>52</v>
      </c>
      <c r="B24" s="26" t="s">
        <v>33</v>
      </c>
      <c r="C24" s="15">
        <f>C25+C28+C29</f>
        <v>154709.5</v>
      </c>
      <c r="D24" s="15">
        <f>D25+D26+D29</f>
        <v>255270.5</v>
      </c>
      <c r="E24" s="15">
        <f>E25+E26+E29</f>
        <v>183741.8</v>
      </c>
      <c r="F24" s="36">
        <f t="shared" ref="F24" si="2">E24/D24*100</f>
        <v>71.979253380237822</v>
      </c>
      <c r="G24" s="44">
        <f t="shared" si="1"/>
        <v>118.76568665789753</v>
      </c>
      <c r="H24" s="8"/>
    </row>
    <row r="25" spans="1:9" ht="24" customHeight="1" x14ac:dyDescent="0.2">
      <c r="A25" s="33"/>
      <c r="B25" s="25" t="s">
        <v>22</v>
      </c>
      <c r="C25" s="11">
        <v>154709.5</v>
      </c>
      <c r="D25" s="12">
        <v>255278.7</v>
      </c>
      <c r="E25" s="11">
        <v>183750</v>
      </c>
      <c r="F25" s="37">
        <f>E25/D25*100</f>
        <v>71.980153455811234</v>
      </c>
      <c r="G25" s="44">
        <f t="shared" si="1"/>
        <v>118.77098691418433</v>
      </c>
    </row>
    <row r="26" spans="1:9" ht="24" hidden="1" customHeight="1" x14ac:dyDescent="0.2">
      <c r="A26" s="33"/>
      <c r="B26" s="27" t="s">
        <v>42</v>
      </c>
      <c r="C26" s="11"/>
      <c r="D26" s="12"/>
      <c r="E26" s="11"/>
      <c r="F26" s="37" t="e">
        <f t="shared" ref="F26:F29" si="3">E26/D26*100</f>
        <v>#DIV/0!</v>
      </c>
      <c r="G26" s="44" t="e">
        <f t="shared" ref="G26:G29" si="4">E26/C26*100</f>
        <v>#DIV/0!</v>
      </c>
    </row>
    <row r="27" spans="1:9" ht="18.75" hidden="1" customHeight="1" x14ac:dyDescent="0.2">
      <c r="A27" s="33"/>
      <c r="B27" s="28" t="s">
        <v>41</v>
      </c>
      <c r="C27" s="11"/>
      <c r="D27" s="12"/>
      <c r="E27" s="11"/>
      <c r="F27" s="37" t="e">
        <f t="shared" si="3"/>
        <v>#DIV/0!</v>
      </c>
      <c r="G27" s="44" t="e">
        <f t="shared" si="4"/>
        <v>#DIV/0!</v>
      </c>
    </row>
    <row r="28" spans="1:9" ht="46.5" hidden="1" customHeight="1" x14ac:dyDescent="0.2">
      <c r="A28" s="33"/>
      <c r="B28" s="25" t="s">
        <v>30</v>
      </c>
      <c r="C28" s="11"/>
      <c r="D28" s="12"/>
      <c r="E28" s="11"/>
      <c r="F28" s="37" t="e">
        <f t="shared" si="3"/>
        <v>#DIV/0!</v>
      </c>
      <c r="G28" s="44" t="e">
        <f t="shared" si="4"/>
        <v>#DIV/0!</v>
      </c>
    </row>
    <row r="29" spans="1:9" ht="37.5" customHeight="1" x14ac:dyDescent="0.2">
      <c r="A29" s="33"/>
      <c r="B29" s="25" t="s">
        <v>31</v>
      </c>
      <c r="C29" s="11"/>
      <c r="D29" s="12">
        <v>-8.1999999999999993</v>
      </c>
      <c r="E29" s="11">
        <v>-8.1999999999999993</v>
      </c>
      <c r="F29" s="37">
        <f t="shared" si="3"/>
        <v>100</v>
      </c>
      <c r="G29" s="44" t="e">
        <f t="shared" si="4"/>
        <v>#DIV/0!</v>
      </c>
    </row>
    <row r="30" spans="1:9" x14ac:dyDescent="0.2">
      <c r="A30" s="33"/>
      <c r="B30" s="29" t="s">
        <v>34</v>
      </c>
      <c r="C30" s="15">
        <f>C24+C8</f>
        <v>210026.9</v>
      </c>
      <c r="D30" s="15">
        <f>D24+D8</f>
        <v>351256.3</v>
      </c>
      <c r="E30" s="15">
        <f>E24+E8</f>
        <v>234966.39999999999</v>
      </c>
      <c r="F30" s="38">
        <f>E30/D30*100</f>
        <v>66.89314896273747</v>
      </c>
      <c r="G30" s="53">
        <f t="shared" si="1"/>
        <v>111.87443132284483</v>
      </c>
      <c r="H30" s="14"/>
      <c r="I30" s="1"/>
    </row>
    <row r="31" spans="1:9" x14ac:dyDescent="0.2">
      <c r="A31" s="33"/>
      <c r="B31" s="65" t="s">
        <v>1</v>
      </c>
      <c r="C31" s="65"/>
      <c r="D31" s="65"/>
      <c r="E31" s="65"/>
      <c r="F31" s="65"/>
      <c r="G31" s="33"/>
      <c r="H31" s="1"/>
      <c r="I31" s="1"/>
    </row>
    <row r="32" spans="1:9" x14ac:dyDescent="0.2">
      <c r="A32" s="46" t="s">
        <v>53</v>
      </c>
      <c r="B32" s="26" t="s">
        <v>0</v>
      </c>
      <c r="C32" s="50">
        <f>C33+C34+C35+C37+C38+C39+C36</f>
        <v>21458.100000000002</v>
      </c>
      <c r="D32" s="16">
        <f>SUM(D33:D39)</f>
        <v>37243.800000000003</v>
      </c>
      <c r="E32" s="16">
        <f>SUM(E33:E39)</f>
        <v>26285.199999999997</v>
      </c>
      <c r="F32" s="38">
        <f t="shared" ref="F32:F71" si="5">E32/D32*100</f>
        <v>70.576042186887463</v>
      </c>
      <c r="G32" s="53">
        <f>E32/C32*100</f>
        <v>122.49546791188406</v>
      </c>
      <c r="H32" s="1"/>
      <c r="I32" s="1"/>
    </row>
    <row r="33" spans="1:9" s="60" customFormat="1" ht="22.5" x14ac:dyDescent="0.2">
      <c r="A33" s="47" t="s">
        <v>112</v>
      </c>
      <c r="B33" s="48" t="s">
        <v>113</v>
      </c>
      <c r="C33" s="17">
        <v>961.2</v>
      </c>
      <c r="D33" s="17">
        <v>2441.6999999999998</v>
      </c>
      <c r="E33" s="17">
        <v>1527.8</v>
      </c>
      <c r="F33" s="38">
        <f t="shared" si="5"/>
        <v>62.571159438096416</v>
      </c>
      <c r="G33" s="53">
        <f t="shared" ref="G33:G71" si="6">E33/C33*100</f>
        <v>158.94714939658758</v>
      </c>
      <c r="H33" s="59"/>
      <c r="I33" s="59"/>
    </row>
    <row r="34" spans="1:9" ht="33.75" x14ac:dyDescent="0.2">
      <c r="A34" s="45" t="s">
        <v>54</v>
      </c>
      <c r="B34" s="30" t="s">
        <v>59</v>
      </c>
      <c r="C34" s="18">
        <v>722.4</v>
      </c>
      <c r="D34" s="17">
        <v>1378.6</v>
      </c>
      <c r="E34" s="18">
        <v>898.1</v>
      </c>
      <c r="F34" s="38">
        <f t="shared" si="5"/>
        <v>65.145800087044833</v>
      </c>
      <c r="G34" s="53">
        <f t="shared" si="6"/>
        <v>124.32170542635659</v>
      </c>
      <c r="H34" s="1"/>
      <c r="I34" s="1"/>
    </row>
    <row r="35" spans="1:9" ht="45" x14ac:dyDescent="0.2">
      <c r="A35" s="45" t="s">
        <v>55</v>
      </c>
      <c r="B35" s="31" t="s">
        <v>60</v>
      </c>
      <c r="C35" s="18">
        <v>10909.7</v>
      </c>
      <c r="D35" s="17">
        <v>17939.400000000001</v>
      </c>
      <c r="E35" s="18">
        <v>13484.6</v>
      </c>
      <c r="F35" s="38">
        <f t="shared" si="5"/>
        <v>75.167508389355277</v>
      </c>
      <c r="G35" s="53">
        <f t="shared" si="6"/>
        <v>123.60193222545075</v>
      </c>
      <c r="H35" s="1"/>
      <c r="I35" s="1"/>
    </row>
    <row r="36" spans="1:9" x14ac:dyDescent="0.2">
      <c r="A36" s="45" t="s">
        <v>117</v>
      </c>
      <c r="B36" s="31" t="s">
        <v>118</v>
      </c>
      <c r="C36" s="18">
        <v>0</v>
      </c>
      <c r="D36" s="17">
        <v>6.9</v>
      </c>
      <c r="E36" s="18">
        <v>6.9</v>
      </c>
      <c r="F36" s="38">
        <f t="shared" si="5"/>
        <v>100</v>
      </c>
      <c r="G36" s="53"/>
      <c r="H36" s="1"/>
      <c r="I36" s="1"/>
    </row>
    <row r="37" spans="1:9" ht="33.75" x14ac:dyDescent="0.2">
      <c r="A37" s="45" t="s">
        <v>56</v>
      </c>
      <c r="B37" s="31" t="s">
        <v>61</v>
      </c>
      <c r="C37" s="18">
        <v>4018.6</v>
      </c>
      <c r="D37" s="17">
        <v>6610.5</v>
      </c>
      <c r="E37" s="18">
        <v>4819.2</v>
      </c>
      <c r="F37" s="38">
        <f t="shared" si="5"/>
        <v>72.902201043793951</v>
      </c>
      <c r="G37" s="53">
        <f t="shared" si="6"/>
        <v>119.92236102125118</v>
      </c>
      <c r="H37" s="1"/>
      <c r="I37" s="1"/>
    </row>
    <row r="38" spans="1:9" x14ac:dyDescent="0.2">
      <c r="A38" s="45" t="s">
        <v>57</v>
      </c>
      <c r="B38" s="31" t="s">
        <v>62</v>
      </c>
      <c r="C38" s="18"/>
      <c r="D38" s="17">
        <v>618.79999999999995</v>
      </c>
      <c r="E38" s="18">
        <v>0</v>
      </c>
      <c r="F38" s="38">
        <f t="shared" si="5"/>
        <v>0</v>
      </c>
      <c r="G38" s="53"/>
      <c r="H38" s="1"/>
      <c r="I38" s="1"/>
    </row>
    <row r="39" spans="1:9" x14ac:dyDescent="0.2">
      <c r="A39" s="45" t="s">
        <v>58</v>
      </c>
      <c r="B39" s="31" t="s">
        <v>63</v>
      </c>
      <c r="C39" s="18">
        <v>4846.2</v>
      </c>
      <c r="D39" s="17">
        <v>8247.9</v>
      </c>
      <c r="E39" s="18">
        <v>5548.6</v>
      </c>
      <c r="F39" s="38">
        <f t="shared" si="5"/>
        <v>67.272881581978453</v>
      </c>
      <c r="G39" s="53">
        <f t="shared" si="6"/>
        <v>114.49383021749</v>
      </c>
      <c r="H39" s="1"/>
      <c r="I39" s="1"/>
    </row>
    <row r="40" spans="1:9" ht="12" customHeight="1" x14ac:dyDescent="0.2">
      <c r="A40" s="46" t="s">
        <v>64</v>
      </c>
      <c r="B40" s="26" t="s">
        <v>26</v>
      </c>
      <c r="C40" s="16">
        <f>C41</f>
        <v>1232.9000000000001</v>
      </c>
      <c r="D40" s="16">
        <f>D41</f>
        <v>2380.1999999999998</v>
      </c>
      <c r="E40" s="16">
        <f>E41</f>
        <v>1402.6</v>
      </c>
      <c r="F40" s="38">
        <f t="shared" si="5"/>
        <v>58.927821191496513</v>
      </c>
      <c r="G40" s="53">
        <f t="shared" si="6"/>
        <v>113.76429556330601</v>
      </c>
      <c r="H40" s="1"/>
      <c r="I40" s="1"/>
    </row>
    <row r="41" spans="1:9" ht="33.75" x14ac:dyDescent="0.2">
      <c r="A41" s="47" t="s">
        <v>65</v>
      </c>
      <c r="B41" s="31" t="s">
        <v>66</v>
      </c>
      <c r="C41" s="18">
        <v>1232.9000000000001</v>
      </c>
      <c r="D41" s="18">
        <v>2380.1999999999998</v>
      </c>
      <c r="E41" s="18">
        <v>1402.6</v>
      </c>
      <c r="F41" s="38">
        <f t="shared" si="5"/>
        <v>58.927821191496513</v>
      </c>
      <c r="G41" s="53">
        <f t="shared" si="6"/>
        <v>113.76429556330601</v>
      </c>
      <c r="H41" s="1"/>
      <c r="I41" s="1"/>
    </row>
    <row r="42" spans="1:9" x14ac:dyDescent="0.2">
      <c r="A42" s="46" t="s">
        <v>67</v>
      </c>
      <c r="B42" s="26" t="s">
        <v>5</v>
      </c>
      <c r="C42" s="16">
        <f>SUM(C43:C45)</f>
        <v>16030</v>
      </c>
      <c r="D42" s="16">
        <f>SUM(D43:D45)</f>
        <v>31020.800000000003</v>
      </c>
      <c r="E42" s="16">
        <f>SUM(E43:E45)</f>
        <v>6707.2000000000007</v>
      </c>
      <c r="F42" s="38">
        <f t="shared" si="5"/>
        <v>21.621621621621621</v>
      </c>
      <c r="G42" s="53">
        <f t="shared" si="6"/>
        <v>41.841547099189022</v>
      </c>
      <c r="H42" s="1"/>
      <c r="I42" s="1"/>
    </row>
    <row r="43" spans="1:9" x14ac:dyDescent="0.2">
      <c r="A43" s="47" t="s">
        <v>68</v>
      </c>
      <c r="B43" s="31" t="s">
        <v>71</v>
      </c>
      <c r="C43" s="19"/>
      <c r="D43" s="18">
        <v>32.9</v>
      </c>
      <c r="E43" s="19">
        <v>0</v>
      </c>
      <c r="F43" s="38">
        <f t="shared" si="5"/>
        <v>0</v>
      </c>
      <c r="G43" s="53"/>
      <c r="H43" s="1"/>
      <c r="I43" s="1"/>
    </row>
    <row r="44" spans="1:9" x14ac:dyDescent="0.2">
      <c r="A44" s="47" t="s">
        <v>69</v>
      </c>
      <c r="B44" s="31" t="s">
        <v>72</v>
      </c>
      <c r="C44" s="19">
        <v>15806.9</v>
      </c>
      <c r="D44" s="18">
        <v>30779.5</v>
      </c>
      <c r="E44" s="19">
        <v>6524.6</v>
      </c>
      <c r="F44" s="38">
        <f t="shared" si="5"/>
        <v>21.197875209148947</v>
      </c>
      <c r="G44" s="53">
        <f t="shared" si="6"/>
        <v>41.276910716206217</v>
      </c>
      <c r="H44" s="1"/>
      <c r="I44" s="1"/>
    </row>
    <row r="45" spans="1:9" x14ac:dyDescent="0.2">
      <c r="A45" s="47" t="s">
        <v>70</v>
      </c>
      <c r="B45" s="31" t="s">
        <v>73</v>
      </c>
      <c r="C45" s="19">
        <v>223.1</v>
      </c>
      <c r="D45" s="18">
        <v>208.4</v>
      </c>
      <c r="E45" s="19">
        <v>182.6</v>
      </c>
      <c r="F45" s="38">
        <f t="shared" si="5"/>
        <v>87.619961612284058</v>
      </c>
      <c r="G45" s="53">
        <f t="shared" si="6"/>
        <v>81.846705513222773</v>
      </c>
      <c r="H45" s="1"/>
      <c r="I45" s="1"/>
    </row>
    <row r="46" spans="1:9" x14ac:dyDescent="0.2">
      <c r="A46" s="46" t="s">
        <v>74</v>
      </c>
      <c r="B46" s="26" t="s">
        <v>7</v>
      </c>
      <c r="C46" s="16">
        <f>C47</f>
        <v>37.9</v>
      </c>
      <c r="D46" s="16">
        <f>D47</f>
        <v>50.6</v>
      </c>
      <c r="E46" s="16">
        <f>E47</f>
        <v>37.9</v>
      </c>
      <c r="F46" s="38">
        <f t="shared" si="5"/>
        <v>74.901185770750985</v>
      </c>
      <c r="G46" s="53">
        <f t="shared" si="6"/>
        <v>100</v>
      </c>
      <c r="H46" s="1"/>
      <c r="I46" s="1"/>
    </row>
    <row r="47" spans="1:9" x14ac:dyDescent="0.2">
      <c r="A47" s="47" t="s">
        <v>75</v>
      </c>
      <c r="B47" s="48" t="s">
        <v>76</v>
      </c>
      <c r="C47" s="17">
        <v>37.9</v>
      </c>
      <c r="D47" s="17">
        <v>50.6</v>
      </c>
      <c r="E47" s="17">
        <v>37.9</v>
      </c>
      <c r="F47" s="38">
        <f t="shared" si="5"/>
        <v>74.901185770750985</v>
      </c>
      <c r="G47" s="53">
        <f t="shared" si="6"/>
        <v>100</v>
      </c>
      <c r="H47" s="1"/>
      <c r="I47" s="1"/>
    </row>
    <row r="48" spans="1:9" x14ac:dyDescent="0.2">
      <c r="A48" s="46" t="s">
        <v>77</v>
      </c>
      <c r="B48" s="26" t="s">
        <v>23</v>
      </c>
      <c r="C48" s="16">
        <f>SUM(C49:C54)</f>
        <v>139061</v>
      </c>
      <c r="D48" s="16">
        <f>SUM(D49:D54)</f>
        <v>238411.4</v>
      </c>
      <c r="E48" s="16">
        <f>SUM(E49:E54)</f>
        <v>164357.69999999998</v>
      </c>
      <c r="F48" s="38">
        <f t="shared" si="5"/>
        <v>68.938691690078571</v>
      </c>
      <c r="G48" s="53">
        <f t="shared" si="6"/>
        <v>118.1910816116668</v>
      </c>
      <c r="H48" s="1"/>
      <c r="I48" s="1"/>
    </row>
    <row r="49" spans="1:9" x14ac:dyDescent="0.2">
      <c r="A49" s="45" t="s">
        <v>78</v>
      </c>
      <c r="B49" s="48" t="s">
        <v>82</v>
      </c>
      <c r="C49" s="17">
        <v>24381.7</v>
      </c>
      <c r="D49" s="17">
        <v>37700.199999999997</v>
      </c>
      <c r="E49" s="17">
        <v>29693.599999999999</v>
      </c>
      <c r="F49" s="38">
        <f t="shared" si="5"/>
        <v>78.762446883570917</v>
      </c>
      <c r="G49" s="53">
        <f t="shared" si="6"/>
        <v>121.78642178355076</v>
      </c>
      <c r="H49" s="1"/>
      <c r="I49" s="1"/>
    </row>
    <row r="50" spans="1:9" x14ac:dyDescent="0.2">
      <c r="A50" s="45" t="s">
        <v>79</v>
      </c>
      <c r="B50" s="48" t="s">
        <v>83</v>
      </c>
      <c r="C50" s="17">
        <v>98402</v>
      </c>
      <c r="D50" s="17">
        <v>176598.7</v>
      </c>
      <c r="E50" s="17">
        <v>119478.5</v>
      </c>
      <c r="F50" s="38">
        <f t="shared" si="5"/>
        <v>67.655367791495621</v>
      </c>
      <c r="G50" s="53">
        <f t="shared" si="6"/>
        <v>121.41877197617934</v>
      </c>
      <c r="H50" s="1"/>
      <c r="I50" s="1"/>
    </row>
    <row r="51" spans="1:9" x14ac:dyDescent="0.2">
      <c r="A51" s="45" t="s">
        <v>114</v>
      </c>
      <c r="B51" s="48" t="s">
        <v>115</v>
      </c>
      <c r="C51" s="17">
        <v>9343.2000000000007</v>
      </c>
      <c r="D51" s="17">
        <v>11013.8</v>
      </c>
      <c r="E51" s="17">
        <v>6994.8</v>
      </c>
      <c r="F51" s="38">
        <f t="shared" si="5"/>
        <v>63.509415460603982</v>
      </c>
      <c r="G51" s="53">
        <f t="shared" si="6"/>
        <v>74.865142563575645</v>
      </c>
      <c r="H51" s="1"/>
      <c r="I51" s="1"/>
    </row>
    <row r="52" spans="1:9" ht="22.5" x14ac:dyDescent="0.2">
      <c r="A52" s="45" t="s">
        <v>119</v>
      </c>
      <c r="B52" s="48" t="s">
        <v>120</v>
      </c>
      <c r="C52" s="17">
        <v>110.6</v>
      </c>
      <c r="D52" s="17">
        <v>151.1</v>
      </c>
      <c r="E52" s="17">
        <v>92.3</v>
      </c>
      <c r="F52" s="38">
        <f t="shared" si="5"/>
        <v>61.085373924553274</v>
      </c>
      <c r="G52" s="53">
        <f t="shared" si="6"/>
        <v>83.45388788426763</v>
      </c>
      <c r="H52" s="1"/>
      <c r="I52" s="1"/>
    </row>
    <row r="53" spans="1:9" x14ac:dyDescent="0.2">
      <c r="A53" s="45" t="s">
        <v>80</v>
      </c>
      <c r="B53" s="48" t="s">
        <v>84</v>
      </c>
      <c r="C53" s="17">
        <v>338.9</v>
      </c>
      <c r="D53" s="17">
        <v>703.8</v>
      </c>
      <c r="E53" s="17">
        <v>249.8</v>
      </c>
      <c r="F53" s="38">
        <f t="shared" si="5"/>
        <v>35.493037794828084</v>
      </c>
      <c r="G53" s="53">
        <f t="shared" si="6"/>
        <v>73.709058719386249</v>
      </c>
      <c r="H53" s="1"/>
      <c r="I53" s="1"/>
    </row>
    <row r="54" spans="1:9" x14ac:dyDescent="0.2">
      <c r="A54" s="45" t="s">
        <v>81</v>
      </c>
      <c r="B54" s="48" t="s">
        <v>85</v>
      </c>
      <c r="C54" s="17">
        <v>6484.6</v>
      </c>
      <c r="D54" s="17">
        <v>12243.8</v>
      </c>
      <c r="E54" s="17">
        <v>7848.7</v>
      </c>
      <c r="F54" s="38">
        <f t="shared" si="5"/>
        <v>64.103464610660083</v>
      </c>
      <c r="G54" s="53">
        <f t="shared" si="6"/>
        <v>121.03599296795484</v>
      </c>
      <c r="H54" s="1"/>
      <c r="I54" s="1"/>
    </row>
    <row r="55" spans="1:9" x14ac:dyDescent="0.2">
      <c r="A55" s="46" t="s">
        <v>86</v>
      </c>
      <c r="B55" s="26" t="s">
        <v>35</v>
      </c>
      <c r="C55" s="16">
        <f>SUM(C56:C57)</f>
        <v>29381</v>
      </c>
      <c r="D55" s="16">
        <f>SUM(D56:D57)</f>
        <v>53821.7</v>
      </c>
      <c r="E55" s="16">
        <f>SUM(E56:E57)</f>
        <v>37562.6</v>
      </c>
      <c r="F55" s="38">
        <f t="shared" si="5"/>
        <v>69.790809283244499</v>
      </c>
      <c r="G55" s="53">
        <f t="shared" si="6"/>
        <v>127.84656750961506</v>
      </c>
      <c r="H55" s="1"/>
      <c r="I55" s="1"/>
    </row>
    <row r="56" spans="1:9" x14ac:dyDescent="0.2">
      <c r="A56" s="47" t="s">
        <v>87</v>
      </c>
      <c r="B56" s="31" t="s">
        <v>88</v>
      </c>
      <c r="C56" s="17">
        <v>23875.8</v>
      </c>
      <c r="D56" s="17">
        <v>44037</v>
      </c>
      <c r="E56" s="17">
        <v>30939.3</v>
      </c>
      <c r="F56" s="38">
        <f t="shared" si="5"/>
        <v>70.257510729613742</v>
      </c>
      <c r="G56" s="53">
        <f t="shared" si="6"/>
        <v>129.58434900610661</v>
      </c>
      <c r="H56" s="1"/>
      <c r="I56" s="1"/>
    </row>
    <row r="57" spans="1:9" x14ac:dyDescent="0.2">
      <c r="A57" s="45" t="s">
        <v>116</v>
      </c>
      <c r="B57" s="31" t="s">
        <v>89</v>
      </c>
      <c r="C57" s="17">
        <v>5505.2</v>
      </c>
      <c r="D57" s="17">
        <v>9784.7000000000007</v>
      </c>
      <c r="E57" s="17">
        <v>6623.3</v>
      </c>
      <c r="F57" s="38">
        <f t="shared" si="5"/>
        <v>67.690373746767904</v>
      </c>
      <c r="G57" s="53">
        <f t="shared" si="6"/>
        <v>120.30988883237667</v>
      </c>
      <c r="H57" s="1"/>
      <c r="I57" s="1"/>
    </row>
    <row r="58" spans="1:9" x14ac:dyDescent="0.2">
      <c r="A58" s="46" t="s">
        <v>90</v>
      </c>
      <c r="B58" s="26" t="s">
        <v>24</v>
      </c>
      <c r="C58" s="16">
        <f>SUM(C59:C61)</f>
        <v>2611.8999999999996</v>
      </c>
      <c r="D58" s="16">
        <f>SUM(D59:D61)</f>
        <v>4045.6000000000004</v>
      </c>
      <c r="E58" s="16">
        <f>SUM(E59:E61)</f>
        <v>2381.1999999999998</v>
      </c>
      <c r="F58" s="38">
        <f t="shared" si="5"/>
        <v>58.859007316590848</v>
      </c>
      <c r="G58" s="53">
        <f t="shared" si="6"/>
        <v>91.167349439105635</v>
      </c>
      <c r="H58" s="1"/>
      <c r="I58" s="1"/>
    </row>
    <row r="59" spans="1:9" x14ac:dyDescent="0.2">
      <c r="A59" s="47" t="s">
        <v>91</v>
      </c>
      <c r="B59" s="31" t="s">
        <v>94</v>
      </c>
      <c r="C59" s="17">
        <v>166.1</v>
      </c>
      <c r="D59" s="17">
        <v>238.5</v>
      </c>
      <c r="E59" s="17">
        <v>168.5</v>
      </c>
      <c r="F59" s="38">
        <f t="shared" si="5"/>
        <v>70.64989517819707</v>
      </c>
      <c r="G59" s="53">
        <f t="shared" si="6"/>
        <v>101.44491270319085</v>
      </c>
      <c r="H59" s="1"/>
      <c r="I59" s="1"/>
    </row>
    <row r="60" spans="1:9" x14ac:dyDescent="0.2">
      <c r="A60" s="47" t="s">
        <v>92</v>
      </c>
      <c r="B60" s="31" t="s">
        <v>95</v>
      </c>
      <c r="C60" s="17">
        <v>1177</v>
      </c>
      <c r="D60" s="17">
        <v>1987.9</v>
      </c>
      <c r="E60" s="17">
        <v>1076.5999999999999</v>
      </c>
      <c r="F60" s="38">
        <f t="shared" si="5"/>
        <v>54.15765380552341</v>
      </c>
      <c r="G60" s="53">
        <f t="shared" si="6"/>
        <v>91.469838572642303</v>
      </c>
      <c r="H60" s="1"/>
      <c r="I60" s="1"/>
    </row>
    <row r="61" spans="1:9" x14ac:dyDescent="0.2">
      <c r="A61" s="47" t="s">
        <v>93</v>
      </c>
      <c r="B61" s="31" t="s">
        <v>96</v>
      </c>
      <c r="C61" s="17">
        <v>1268.8</v>
      </c>
      <c r="D61" s="19">
        <v>1819.2</v>
      </c>
      <c r="E61" s="17">
        <v>1136.0999999999999</v>
      </c>
      <c r="F61" s="38">
        <f t="shared" si="5"/>
        <v>62.450527704485481</v>
      </c>
      <c r="G61" s="53">
        <f t="shared" si="6"/>
        <v>89.541298865069351</v>
      </c>
      <c r="H61" s="1"/>
      <c r="I61" s="1"/>
    </row>
    <row r="62" spans="1:9" x14ac:dyDescent="0.2">
      <c r="A62" s="46" t="s">
        <v>97</v>
      </c>
      <c r="B62" s="26" t="s">
        <v>36</v>
      </c>
      <c r="C62" s="16">
        <f>C63</f>
        <v>53.7</v>
      </c>
      <c r="D62" s="16">
        <f>D63</f>
        <v>51</v>
      </c>
      <c r="E62" s="16">
        <f>E63</f>
        <v>47.7</v>
      </c>
      <c r="F62" s="38">
        <f t="shared" si="5"/>
        <v>93.529411764705884</v>
      </c>
      <c r="G62" s="53">
        <f t="shared" si="6"/>
        <v>88.826815642458101</v>
      </c>
      <c r="H62" s="1"/>
      <c r="I62" s="1"/>
    </row>
    <row r="63" spans="1:9" x14ac:dyDescent="0.2">
      <c r="A63" s="47" t="s">
        <v>98</v>
      </c>
      <c r="B63" s="48" t="s">
        <v>99</v>
      </c>
      <c r="C63" s="17">
        <v>53.7</v>
      </c>
      <c r="D63" s="17">
        <v>51</v>
      </c>
      <c r="E63" s="17">
        <v>47.7</v>
      </c>
      <c r="F63" s="38">
        <f t="shared" si="5"/>
        <v>93.529411764705884</v>
      </c>
      <c r="G63" s="53">
        <f t="shared" si="6"/>
        <v>88.826815642458101</v>
      </c>
      <c r="H63" s="1"/>
      <c r="I63" s="1"/>
    </row>
    <row r="64" spans="1:9" x14ac:dyDescent="0.2">
      <c r="A64" s="46" t="s">
        <v>100</v>
      </c>
      <c r="B64" s="26" t="s">
        <v>37</v>
      </c>
      <c r="C64" s="16">
        <f>C65</f>
        <v>685.9</v>
      </c>
      <c r="D64" s="16">
        <f>D65</f>
        <v>1436.1</v>
      </c>
      <c r="E64" s="16">
        <f>E65</f>
        <v>1002.1</v>
      </c>
      <c r="F64" s="38">
        <f t="shared" si="5"/>
        <v>69.779263282501219</v>
      </c>
      <c r="G64" s="53">
        <f t="shared" si="6"/>
        <v>146.10001457938475</v>
      </c>
      <c r="H64" s="1"/>
      <c r="I64" s="1"/>
    </row>
    <row r="65" spans="1:9" x14ac:dyDescent="0.2">
      <c r="A65" s="47" t="s">
        <v>101</v>
      </c>
      <c r="B65" s="48" t="s">
        <v>102</v>
      </c>
      <c r="C65" s="17">
        <v>685.9</v>
      </c>
      <c r="D65" s="17">
        <v>1436.1</v>
      </c>
      <c r="E65" s="17">
        <v>1002.1</v>
      </c>
      <c r="F65" s="38">
        <f t="shared" si="5"/>
        <v>69.779263282501219</v>
      </c>
      <c r="G65" s="53">
        <f t="shared" si="6"/>
        <v>146.10001457938475</v>
      </c>
      <c r="H65" s="1"/>
      <c r="I65" s="1"/>
    </row>
    <row r="66" spans="1:9" x14ac:dyDescent="0.2">
      <c r="A66" s="46" t="s">
        <v>103</v>
      </c>
      <c r="B66" s="26" t="s">
        <v>38</v>
      </c>
      <c r="C66" s="16">
        <f>C67</f>
        <v>1.2</v>
      </c>
      <c r="D66" s="16">
        <f>D67</f>
        <v>51.7</v>
      </c>
      <c r="E66" s="16">
        <f>E67</f>
        <v>1.1000000000000001</v>
      </c>
      <c r="F66" s="38">
        <f t="shared" si="5"/>
        <v>2.1276595744680851</v>
      </c>
      <c r="G66" s="53">
        <f t="shared" si="6"/>
        <v>91.666666666666671</v>
      </c>
      <c r="H66" s="1"/>
      <c r="I66" s="1"/>
    </row>
    <row r="67" spans="1:9" ht="22.5" x14ac:dyDescent="0.2">
      <c r="A67" s="47" t="s">
        <v>104</v>
      </c>
      <c r="B67" s="48" t="s">
        <v>105</v>
      </c>
      <c r="C67" s="17">
        <v>1.2</v>
      </c>
      <c r="D67" s="17">
        <v>51.7</v>
      </c>
      <c r="E67" s="17">
        <v>1.1000000000000001</v>
      </c>
      <c r="F67" s="38">
        <f t="shared" si="5"/>
        <v>2.1276595744680851</v>
      </c>
      <c r="G67" s="53">
        <f t="shared" si="6"/>
        <v>91.666666666666671</v>
      </c>
      <c r="H67" s="1"/>
      <c r="I67" s="1"/>
    </row>
    <row r="68" spans="1:9" ht="22.5" x14ac:dyDescent="0.2">
      <c r="A68" s="46" t="s">
        <v>106</v>
      </c>
      <c r="B68" s="26" t="s">
        <v>39</v>
      </c>
      <c r="C68" s="16">
        <f>SUM(C69:C70)</f>
        <v>705.5</v>
      </c>
      <c r="D68" s="16">
        <f>SUM(D69:D70)</f>
        <v>970</v>
      </c>
      <c r="E68" s="16">
        <f>SUM(E69:E70)</f>
        <v>727.5</v>
      </c>
      <c r="F68" s="38">
        <f t="shared" si="5"/>
        <v>75</v>
      </c>
      <c r="G68" s="53">
        <f t="shared" si="6"/>
        <v>103.11835577604536</v>
      </c>
      <c r="H68" s="1"/>
      <c r="I68" s="1"/>
    </row>
    <row r="69" spans="1:9" ht="33.75" x14ac:dyDescent="0.2">
      <c r="A69" s="45" t="s">
        <v>107</v>
      </c>
      <c r="B69" s="49" t="s">
        <v>109</v>
      </c>
      <c r="C69" s="17">
        <v>705.5</v>
      </c>
      <c r="D69" s="17">
        <v>970</v>
      </c>
      <c r="E69" s="17">
        <v>727.5</v>
      </c>
      <c r="F69" s="38">
        <f t="shared" si="5"/>
        <v>75</v>
      </c>
      <c r="G69" s="53">
        <f t="shared" si="6"/>
        <v>103.11835577604536</v>
      </c>
      <c r="H69" s="1"/>
      <c r="I69" s="1"/>
    </row>
    <row r="70" spans="1:9" ht="33.75" x14ac:dyDescent="0.2">
      <c r="A70" s="45" t="s">
        <v>108</v>
      </c>
      <c r="B70" s="49" t="s">
        <v>110</v>
      </c>
      <c r="C70" s="17">
        <v>0</v>
      </c>
      <c r="D70" s="17">
        <v>0</v>
      </c>
      <c r="E70" s="17">
        <v>0</v>
      </c>
      <c r="F70" s="38"/>
      <c r="G70" s="53"/>
      <c r="H70" s="1"/>
      <c r="I70" s="1"/>
    </row>
    <row r="71" spans="1:9" x14ac:dyDescent="0.2">
      <c r="A71" s="33"/>
      <c r="B71" s="29" t="s">
        <v>34</v>
      </c>
      <c r="C71" s="51">
        <f>C32+C40+C42+C46+C48+C55+C58+C62+C64+C68+C66</f>
        <v>211259.1</v>
      </c>
      <c r="D71" s="16">
        <f>D32+D40+D42+D46+D48+D55+D58+D62+D64+D66+D68</f>
        <v>369482.89999999997</v>
      </c>
      <c r="E71" s="16">
        <f>E32+E40+E42+E46+E48+E55+E58+E62+E64+E66+E68</f>
        <v>240512.80000000002</v>
      </c>
      <c r="F71" s="38">
        <f t="shared" si="5"/>
        <v>65.094433328308298</v>
      </c>
      <c r="G71" s="53">
        <f t="shared" si="6"/>
        <v>113.84730882598669</v>
      </c>
      <c r="H71" s="14"/>
      <c r="I71" s="1"/>
    </row>
    <row r="72" spans="1:9" ht="22.5" x14ac:dyDescent="0.2">
      <c r="A72" s="33"/>
      <c r="B72" s="26" t="s">
        <v>27</v>
      </c>
      <c r="C72" s="52">
        <f>C30-C71</f>
        <v>-1232.2000000000116</v>
      </c>
      <c r="D72" s="16">
        <f>D30-D71</f>
        <v>-18226.599999999977</v>
      </c>
      <c r="E72" s="16">
        <f>E30-E71</f>
        <v>-5546.4000000000233</v>
      </c>
      <c r="F72" s="39"/>
      <c r="G72" s="41"/>
      <c r="H72" s="13"/>
      <c r="I72" s="4"/>
    </row>
    <row r="73" spans="1:9" x14ac:dyDescent="0.2">
      <c r="A73" s="33"/>
      <c r="B73" s="66" t="s">
        <v>40</v>
      </c>
      <c r="C73" s="66"/>
      <c r="D73" s="66"/>
      <c r="E73" s="66"/>
      <c r="F73" s="66"/>
      <c r="G73" s="33"/>
    </row>
    <row r="74" spans="1:9" s="5" customFormat="1" ht="22.5" x14ac:dyDescent="0.2">
      <c r="A74" s="34"/>
      <c r="B74" s="30" t="s">
        <v>28</v>
      </c>
      <c r="C74" s="30"/>
      <c r="D74" s="18"/>
      <c r="E74" s="18"/>
      <c r="F74" s="39"/>
      <c r="G74" s="34"/>
    </row>
    <row r="75" spans="1:9" ht="25.5" customHeight="1" x14ac:dyDescent="0.2">
      <c r="A75" s="33"/>
      <c r="B75" s="31" t="s">
        <v>29</v>
      </c>
      <c r="C75" s="18"/>
      <c r="D75" s="18">
        <v>2400</v>
      </c>
      <c r="E75" s="18">
        <v>2400</v>
      </c>
      <c r="F75" s="39"/>
      <c r="G75" s="33"/>
    </row>
    <row r="76" spans="1:9" s="5" customFormat="1" ht="22.5" x14ac:dyDescent="0.2">
      <c r="A76" s="34"/>
      <c r="B76" s="30" t="s">
        <v>2</v>
      </c>
      <c r="C76" s="18"/>
      <c r="D76" s="18"/>
      <c r="E76" s="18"/>
      <c r="F76" s="39"/>
      <c r="G76" s="34"/>
    </row>
    <row r="77" spans="1:9" s="5" customFormat="1" ht="22.5" x14ac:dyDescent="0.2">
      <c r="A77" s="34"/>
      <c r="B77" s="30" t="s">
        <v>3</v>
      </c>
      <c r="C77" s="18">
        <f>C72*-1</f>
        <v>1232.2000000000116</v>
      </c>
      <c r="D77" s="18">
        <v>15826.6</v>
      </c>
      <c r="E77" s="18">
        <v>3146.4</v>
      </c>
      <c r="F77" s="39"/>
      <c r="G77" s="34"/>
    </row>
    <row r="78" spans="1:9" ht="12" thickBot="1" x14ac:dyDescent="0.25">
      <c r="A78" s="58"/>
      <c r="B78" s="32" t="s">
        <v>34</v>
      </c>
      <c r="C78" s="61">
        <f>SUM(C74:C77)</f>
        <v>1232.2000000000116</v>
      </c>
      <c r="D78" s="20">
        <f>SUM(D74:D77)</f>
        <v>18226.599999999999</v>
      </c>
      <c r="E78" s="20">
        <f>SUM(E74:E77)</f>
        <v>5546.4</v>
      </c>
      <c r="F78" s="40"/>
      <c r="G78" s="58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</cp:lastModifiedBy>
  <cp:lastPrinted>2022-10-07T11:45:58Z</cp:lastPrinted>
  <dcterms:created xsi:type="dcterms:W3CDTF">2009-04-17T07:03:32Z</dcterms:created>
  <dcterms:modified xsi:type="dcterms:W3CDTF">2022-10-10T12:30:44Z</dcterms:modified>
</cp:coreProperties>
</file>