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Z:\БЮДЖЕТНЫЙ ОТДЕЛ\ИСПОЛНЕНИЕ\2024\РМР\1 полугодие\"/>
    </mc:Choice>
  </mc:AlternateContent>
  <xr:revisionPtr revIDLastSave="0" documentId="13_ncr:1_{E0B3EA74-57CF-4DA7-8B45-2C28F342ED34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на подпись" sheetId="10" r:id="rId1"/>
  </sheets>
  <definedNames>
    <definedName name="_xlnm.Print_Titles" localSheetId="0">'на подпись'!$5:$6</definedName>
    <definedName name="_xlnm.Print_Area" localSheetId="0">'на подпись'!$A$1:$G$80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0" l="1"/>
  <c r="F49" i="10"/>
  <c r="E48" i="10"/>
  <c r="D48" i="10"/>
  <c r="C70" i="10"/>
  <c r="C68" i="10"/>
  <c r="C66" i="10"/>
  <c r="C64" i="10"/>
  <c r="C60" i="10"/>
  <c r="C57" i="10"/>
  <c r="C50" i="10"/>
  <c r="C45" i="10"/>
  <c r="C41" i="10"/>
  <c r="C39" i="10"/>
  <c r="C31" i="10"/>
  <c r="F42" i="10"/>
  <c r="F69" i="10"/>
  <c r="D8" i="10"/>
  <c r="G54" i="10"/>
  <c r="F18" i="10"/>
  <c r="G13" i="10"/>
  <c r="F12" i="10"/>
  <c r="G12" i="10"/>
  <c r="F13" i="10"/>
  <c r="D23" i="10"/>
  <c r="C23" i="10"/>
  <c r="F10" i="10"/>
  <c r="F11" i="10"/>
  <c r="G28" i="10"/>
  <c r="F35" i="10"/>
  <c r="C73" i="10" l="1"/>
  <c r="F48" i="10"/>
  <c r="G43" i="10"/>
  <c r="G44" i="10"/>
  <c r="F54" i="10"/>
  <c r="F55" i="10"/>
  <c r="F37" i="10"/>
  <c r="C8" i="10"/>
  <c r="D29" i="10"/>
  <c r="G67" i="10"/>
  <c r="G53" i="10"/>
  <c r="G32" i="10"/>
  <c r="F32" i="10"/>
  <c r="D45" i="10"/>
  <c r="D31" i="10"/>
  <c r="F25" i="10"/>
  <c r="F24" i="10"/>
  <c r="F22" i="10"/>
  <c r="F21" i="10"/>
  <c r="F19" i="10"/>
  <c r="F17" i="10"/>
  <c r="F16" i="10"/>
  <c r="F14" i="10"/>
  <c r="F9" i="10"/>
  <c r="E23" i="10"/>
  <c r="G63" i="10"/>
  <c r="G62" i="10"/>
  <c r="G61" i="10"/>
  <c r="G59" i="10"/>
  <c r="G58" i="10"/>
  <c r="G56" i="10"/>
  <c r="G52" i="10"/>
  <c r="G51" i="10"/>
  <c r="G46" i="10"/>
  <c r="G40" i="10"/>
  <c r="G38" i="10"/>
  <c r="G33" i="10"/>
  <c r="F53" i="10"/>
  <c r="E31" i="10"/>
  <c r="G31" i="10" s="1"/>
  <c r="G71" i="10"/>
  <c r="G34" i="10"/>
  <c r="G36" i="10"/>
  <c r="E70" i="10"/>
  <c r="D70" i="10"/>
  <c r="F71" i="10"/>
  <c r="E68" i="10"/>
  <c r="F68" i="10" s="1"/>
  <c r="D68" i="10"/>
  <c r="E66" i="10"/>
  <c r="D66" i="10"/>
  <c r="F67" i="10"/>
  <c r="E64" i="10"/>
  <c r="D64" i="10"/>
  <c r="F65" i="10"/>
  <c r="E60" i="10"/>
  <c r="D60" i="10"/>
  <c r="F63" i="10"/>
  <c r="F62" i="10"/>
  <c r="F61" i="10"/>
  <c r="E57" i="10"/>
  <c r="D57" i="10"/>
  <c r="F59" i="10"/>
  <c r="F58" i="10"/>
  <c r="E50" i="10"/>
  <c r="D50" i="10"/>
  <c r="F56" i="10"/>
  <c r="F52" i="10"/>
  <c r="F51" i="10"/>
  <c r="E45" i="10"/>
  <c r="F46" i="10"/>
  <c r="E41" i="10"/>
  <c r="D41" i="10"/>
  <c r="E39" i="10"/>
  <c r="D39" i="10"/>
  <c r="F44" i="10"/>
  <c r="F43" i="10"/>
  <c r="F40" i="10"/>
  <c r="F38" i="10"/>
  <c r="F36" i="10"/>
  <c r="F34" i="10"/>
  <c r="F33" i="10"/>
  <c r="D73" i="10" l="1"/>
  <c r="C29" i="10"/>
  <c r="C74" i="10" s="1"/>
  <c r="C79" i="10" s="1"/>
  <c r="C80" i="10" s="1"/>
  <c r="G41" i="10"/>
  <c r="G39" i="10"/>
  <c r="G66" i="10"/>
  <c r="G60" i="10"/>
  <c r="G57" i="10"/>
  <c r="G50" i="10"/>
  <c r="G45" i="10"/>
  <c r="G70" i="10"/>
  <c r="E73" i="10"/>
  <c r="G11" i="10"/>
  <c r="G14" i="10"/>
  <c r="G15" i="10"/>
  <c r="G16" i="10"/>
  <c r="G17" i="10"/>
  <c r="G18" i="10"/>
  <c r="G19" i="10"/>
  <c r="G20" i="10"/>
  <c r="G21" i="10"/>
  <c r="G24" i="10"/>
  <c r="G25" i="10"/>
  <c r="G26" i="10"/>
  <c r="G27" i="10"/>
  <c r="G10" i="10"/>
  <c r="G9" i="10"/>
  <c r="G23" i="10"/>
  <c r="F70" i="10"/>
  <c r="F66" i="10"/>
  <c r="F64" i="10"/>
  <c r="F60" i="10"/>
  <c r="F57" i="10"/>
  <c r="F50" i="10"/>
  <c r="F45" i="10"/>
  <c r="F41" i="10"/>
  <c r="F39" i="10"/>
  <c r="F31" i="10"/>
  <c r="E29" i="10"/>
  <c r="E74" i="10" l="1"/>
  <c r="E79" i="10" s="1"/>
  <c r="E80" i="10" s="1"/>
  <c r="F29" i="10"/>
  <c r="D74" i="10"/>
  <c r="D79" i="10" s="1"/>
  <c r="D80" i="10" s="1"/>
  <c r="G73" i="10"/>
  <c r="G8" i="10"/>
  <c r="G29" i="10"/>
  <c r="F23" i="10"/>
  <c r="F73" i="10"/>
  <c r="F8" i="10"/>
</calcChain>
</file>

<file path=xl/sharedStrings.xml><?xml version="1.0" encoding="utf-8"?>
<sst xmlns="http://schemas.openxmlformats.org/spreadsheetml/2006/main" count="137" uniqueCount="135">
  <si>
    <t>Общегосударственные вопросы</t>
  </si>
  <si>
    <t>Расходы</t>
  </si>
  <si>
    <t>Иные источники внутреннего финансирования  дефицитов бюджетов</t>
  </si>
  <si>
    <t>Изменение остатков средств на счетах по учету  средств бюджета</t>
  </si>
  <si>
    <t>Доходы</t>
  </si>
  <si>
    <t>Национальная экономика</t>
  </si>
  <si>
    <t>Наименование показателя</t>
  </si>
  <si>
    <t>Жилищно-коммунальное хозяйство</t>
  </si>
  <si>
    <t>налоги на прибыль, доходы</t>
  </si>
  <si>
    <t>налоги  на товары (работы, услуги), реализуемые на территории   Российской Федерации</t>
  </si>
  <si>
    <t>налоги на совокупный доход</t>
  </si>
  <si>
    <t>налоги на имущество</t>
  </si>
  <si>
    <t>государственная пошлина</t>
  </si>
  <si>
    <t>задолженность и перерасчеты по отмененным налогам, сборам и иным обязательным платежам</t>
  </si>
  <si>
    <t>доходы от использования имущества, находящегося в государственной и муниципальной собственности</t>
  </si>
  <si>
    <t>платежи при пользовании природными ресурсами</t>
  </si>
  <si>
    <t>доходы от оказания платных услуг и компенсации затрат государства</t>
  </si>
  <si>
    <t>доходы от продажи материальных и нематериальных активов</t>
  </si>
  <si>
    <t>административные платежи и сборы</t>
  </si>
  <si>
    <t>штрафы, санкции, возмещение ущерба</t>
  </si>
  <si>
    <t>прочие неналоговые доходы</t>
  </si>
  <si>
    <t>безвозмездные поступления от других бюджетов бюджетной системы Российской Федерации</t>
  </si>
  <si>
    <t>Образование</t>
  </si>
  <si>
    <t>Социальная политика</t>
  </si>
  <si>
    <t>(тыс. рублей)</t>
  </si>
  <si>
    <t>Национальная безопасность и правоохранительная деятельность</t>
  </si>
  <si>
    <t>Результат исполнения бюджета (дефицит "--", профицит "+")</t>
  </si>
  <si>
    <t>Кредиты кредитных организаций в валюте  Российской Федерации</t>
  </si>
  <si>
    <t>Бюджетные кредиты от других бюджетов бюджетной  системы Российской Федерации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</si>
  <si>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</si>
  <si>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возврат остатков субсидий, субвенций и иных межбюджетных трансфертов, имеющих целевое назначение, прошлых лет</t>
  </si>
  <si>
    <t>Налоговые и неналоговые доходы</t>
  </si>
  <si>
    <t>Безвозмездные поступления</t>
  </si>
  <si>
    <t>Всего:</t>
  </si>
  <si>
    <t>Культура, кинематография</t>
  </si>
  <si>
    <t>Физическая культура и спорт</t>
  </si>
  <si>
    <t>Средства массовой информации</t>
  </si>
  <si>
    <t>Обслуживание государственного долга</t>
  </si>
  <si>
    <t>Межбюджетные трансферты общего характера бюджетам муниципальных образований</t>
  </si>
  <si>
    <t>Источники внутреннего финансирования дефицита областного бюджета</t>
  </si>
  <si>
    <t>безвозмездные поступления от негосударственных  организаций</t>
  </si>
  <si>
    <t>безвозмездные поступления от других бюджетов бюджетной системы субъектов Российской Федерации</t>
  </si>
  <si>
    <t>1 01 00000 00 0000 000</t>
  </si>
  <si>
    <t>1 03 00000 00 0000 000</t>
  </si>
  <si>
    <t>1 05 00000 00 0000 000</t>
  </si>
  <si>
    <t>1 08 00000 00 0000 000</t>
  </si>
  <si>
    <t>1 12 00000 00 0000 000</t>
  </si>
  <si>
    <t>1 14 00000 00 0000 000</t>
  </si>
  <si>
    <t>1 11 00000 00 0000 000</t>
  </si>
  <si>
    <t>1 16 00000 00 0000 000</t>
  </si>
  <si>
    <t>1 17 00000 00 0000 000</t>
  </si>
  <si>
    <t>2 00 00000 00 0000 000</t>
  </si>
  <si>
    <t>0100</t>
  </si>
  <si>
    <t>0103</t>
  </si>
  <si>
    <t>0104</t>
  </si>
  <si>
    <t>0106</t>
  </si>
  <si>
    <t>0111</t>
  </si>
  <si>
    <t>0113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</si>
  <si>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</si>
  <si>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</si>
  <si>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</si>
  <si>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Резервные фонды</t>
  </si>
  <si>
    <t>Другие общегосударственные вопросы</t>
  </si>
  <si>
    <t>0300</t>
  </si>
  <si>
    <t>0309</t>
  </si>
  <si>
    <t>Защита населения и территории от последствий чрезвычайных ситуаций природного и техногенного характера, гражданская оборона</t>
  </si>
  <si>
    <t>0400</t>
  </si>
  <si>
    <t>0405</t>
  </si>
  <si>
    <t>0409</t>
  </si>
  <si>
    <t>0412</t>
  </si>
  <si>
    <t>Сельское хозяйство и рыболовство</t>
  </si>
  <si>
    <t>Дорожное хозяйство (дорожные фонды)</t>
  </si>
  <si>
    <t>Другие вопросы в области национальной экономике</t>
  </si>
  <si>
    <t>0500</t>
  </si>
  <si>
    <t>0501</t>
  </si>
  <si>
    <t>Жилищное хозяйство</t>
  </si>
  <si>
    <t>0700</t>
  </si>
  <si>
    <t>0701</t>
  </si>
  <si>
    <t>0702</t>
  </si>
  <si>
    <t>0707</t>
  </si>
  <si>
    <t>0709</t>
  </si>
  <si>
    <t>Дошкольное образование</t>
  </si>
  <si>
    <t>Общее образование</t>
  </si>
  <si>
    <t>Молодежная политика и оздоровление детей</t>
  </si>
  <si>
    <t>Другие вопросы в области образования</t>
  </si>
  <si>
    <t>0800</t>
  </si>
  <si>
    <t>0801</t>
  </si>
  <si>
    <t>Культура</t>
  </si>
  <si>
    <t>Другие вопросы в области культуры, кинематографии</t>
  </si>
  <si>
    <t>1000</t>
  </si>
  <si>
    <t>1001</t>
  </si>
  <si>
    <t>1003</t>
  </si>
  <si>
    <t>1004</t>
  </si>
  <si>
    <t>Пенсионное обеспечение</t>
  </si>
  <si>
    <t>Социальное обеспечение населения</t>
  </si>
  <si>
    <t>Охрана семьи и детства</t>
  </si>
  <si>
    <t>1100</t>
  </si>
  <si>
    <t>1101</t>
  </si>
  <si>
    <t xml:space="preserve">Физическая культура </t>
  </si>
  <si>
    <t>1200</t>
  </si>
  <si>
    <t>1202</t>
  </si>
  <si>
    <t>Периодическая печать и издательства</t>
  </si>
  <si>
    <t>1300</t>
  </si>
  <si>
    <t>1301</t>
  </si>
  <si>
    <t>Обслуживание внутреннего государственного и муниципального долга</t>
  </si>
  <si>
    <t>1400</t>
  </si>
  <si>
    <t>1401</t>
  </si>
  <si>
    <t>1403</t>
  </si>
  <si>
    <t>Дотации на ввыравнивание бюджетной обеспеченности субъектов Российской Федерации и муниципальных образований</t>
  </si>
  <si>
    <t>Прочие межбюджетные трансферты бюджетам субъектов Российской Федерации и муниципальных образований общего характера</t>
  </si>
  <si>
    <t>КБК</t>
  </si>
  <si>
    <t>0102</t>
  </si>
  <si>
    <t xml:space="preserve">Функционирование высшего должностного лица субъекта Российской Федерации и муниципального образования </t>
  </si>
  <si>
    <t>0703</t>
  </si>
  <si>
    <t>Начальное профессиональное образование</t>
  </si>
  <si>
    <t>0804</t>
  </si>
  <si>
    <t>0105</t>
  </si>
  <si>
    <t>Судебная система</t>
  </si>
  <si>
    <t>Коммунальное хозяйство</t>
  </si>
  <si>
    <t>0502</t>
  </si>
  <si>
    <t>0705</t>
  </si>
  <si>
    <t>Профессиональная подготовка, переподготовка и повышение квалификации</t>
  </si>
  <si>
    <t>транспортный налог</t>
  </si>
  <si>
    <t>1 06 00000 00 0000 000</t>
  </si>
  <si>
    <t>1 13 00000 00 0000 000</t>
  </si>
  <si>
    <t>Кассовое исполнение
 за  январь-июнь 2023 года</t>
  </si>
  <si>
    <t>Сведения                                                                                                                                                            об исполнении бюджета Романовского муниципального района Саратовской области 
за I полугодие 2024 года</t>
  </si>
  <si>
    <t>Бюджетные назначения на 2024 год</t>
  </si>
  <si>
    <t>Кассовое исполнение
 за  январь-июнь 2024 года</t>
  </si>
  <si>
    <t>% исполнения к плану 2024 года</t>
  </si>
  <si>
    <t>% исполнения 2024 года к 2023 году</t>
  </si>
  <si>
    <t>0600</t>
  </si>
  <si>
    <t>Охрана окружающей среды</t>
  </si>
  <si>
    <t>0605</t>
  </si>
  <si>
    <t>Другие вопросы в области охраны окружающей среды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</si>
</sst>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4" x14ac:knownFonts="1">
    <font>
      <sz val="8"/>
      <name val="Arial Cyr"/>
      <charset val="204"/>
    </font>
    <font>
      <b/>
      <sz val="8"/>
      <name val="Arial Cyr"/>
      <charset val="204"/>
    </font>
    <font>
      <sz val="8"/>
      <name val="Arial Cyr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0" xfId="0" applyAlignment="1"/>
    <xf numFmtId="0" fontId="1" fillId="0" borderId="0" xfId="0" applyFont="1" applyAlignment="1">
      <alignment horizontal="center" vertical="center" wrapText="1"/>
    </xf>
    <xf numFmtId="0" fontId="1" fillId="0" borderId="0" xfId="0" applyFont="1"/>
    <xf numFmtId="164" fontId="0" fillId="0" borderId="0" xfId="0" applyNumberFormat="1"/>
    <xf numFmtId="0" fontId="2" fillId="0" borderId="0" xfId="0" applyFont="1"/>
    <xf numFmtId="0" fontId="0" fillId="2" borderId="0" xfId="0" applyFill="1" applyAlignment="1"/>
    <xf numFmtId="0" fontId="0" fillId="2" borderId="0" xfId="0" applyFill="1"/>
    <xf numFmtId="0" fontId="1" fillId="2" borderId="0" xfId="0" applyFont="1" applyFill="1"/>
    <xf numFmtId="0" fontId="2" fillId="2" borderId="0" xfId="0" applyFont="1" applyFill="1" applyAlignment="1">
      <alignment horizontal="right"/>
    </xf>
    <xf numFmtId="0" fontId="1" fillId="2" borderId="1" xfId="0" applyFont="1" applyFill="1" applyBorder="1" applyAlignment="1">
      <alignment horizontal="center" vertical="center" wrapText="1"/>
    </xf>
    <xf numFmtId="164" fontId="2" fillId="2" borderId="2" xfId="0" applyNumberFormat="1" applyFont="1" applyFill="1" applyBorder="1" applyAlignment="1"/>
    <xf numFmtId="164" fontId="0" fillId="2" borderId="2" xfId="0" applyNumberFormat="1" applyFill="1" applyBorder="1" applyAlignment="1"/>
    <xf numFmtId="164" fontId="1" fillId="2" borderId="0" xfId="0" applyNumberFormat="1" applyFont="1" applyFill="1"/>
    <xf numFmtId="0" fontId="1" fillId="2" borderId="0" xfId="0" applyFont="1" applyFill="1" applyAlignment="1"/>
    <xf numFmtId="164" fontId="1" fillId="2" borderId="2" xfId="0" applyNumberFormat="1" applyFont="1" applyFill="1" applyBorder="1" applyAlignment="1"/>
    <xf numFmtId="164" fontId="1" fillId="0" borderId="2" xfId="0" applyNumberFormat="1" applyFont="1" applyFill="1" applyBorder="1" applyAlignment="1"/>
    <xf numFmtId="164" fontId="0" fillId="0" borderId="2" xfId="0" applyNumberFormat="1" applyFont="1" applyFill="1" applyBorder="1" applyAlignment="1"/>
    <xf numFmtId="164" fontId="2" fillId="0" borderId="2" xfId="0" applyNumberFormat="1" applyFont="1" applyFill="1" applyBorder="1" applyAlignment="1"/>
    <xf numFmtId="164" fontId="0" fillId="0" borderId="2" xfId="0" applyNumberFormat="1" applyFill="1" applyBorder="1" applyAlignment="1"/>
    <xf numFmtId="164" fontId="1" fillId="0" borderId="3" xfId="0" applyNumberFormat="1" applyFont="1" applyFill="1" applyBorder="1" applyAlignment="1"/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vertical="justify" wrapText="1"/>
    </xf>
    <xf numFmtId="0" fontId="2" fillId="2" borderId="8" xfId="0" applyFont="1" applyFill="1" applyBorder="1" applyAlignment="1">
      <alignment horizontal="left" vertical="justify" wrapText="1" indent="3"/>
    </xf>
    <xf numFmtId="0" fontId="2" fillId="2" borderId="8" xfId="0" applyFont="1" applyFill="1" applyBorder="1" applyAlignment="1">
      <alignment horizontal="left" vertical="top" wrapText="1" indent="3" readingOrder="1"/>
    </xf>
    <xf numFmtId="0" fontId="2" fillId="2" borderId="8" xfId="0" applyFont="1" applyFill="1" applyBorder="1" applyAlignment="1">
      <alignment horizontal="left" vertical="top" wrapText="1" indent="3"/>
    </xf>
    <xf numFmtId="0" fontId="1" fillId="2" borderId="8" xfId="0" applyFont="1" applyFill="1" applyBorder="1" applyAlignment="1">
      <alignment vertical="top" wrapText="1"/>
    </xf>
    <xf numFmtId="0" fontId="0" fillId="2" borderId="8" xfId="0" applyFill="1" applyBorder="1" applyAlignment="1">
      <alignment horizontal="left" vertical="top" wrapText="1" indent="3"/>
    </xf>
    <xf numFmtId="0" fontId="0" fillId="2" borderId="8" xfId="0" applyFill="1" applyBorder="1" applyAlignment="1">
      <alignment horizontal="left" vertical="top" wrapText="1" indent="3" readingOrder="1"/>
    </xf>
    <xf numFmtId="0" fontId="1" fillId="2" borderId="5" xfId="0" applyFont="1" applyFill="1" applyBorder="1" applyAlignment="1">
      <alignment vertical="top" wrapText="1"/>
    </xf>
    <xf numFmtId="0" fontId="2" fillId="2" borderId="8" xfId="0" applyFont="1" applyFill="1" applyBorder="1" applyAlignment="1">
      <alignment vertical="top" wrapText="1"/>
    </xf>
    <xf numFmtId="0" fontId="0" fillId="2" borderId="8" xfId="0" applyFill="1" applyBorder="1" applyAlignment="1">
      <alignment vertical="top" wrapText="1"/>
    </xf>
    <xf numFmtId="0" fontId="1" fillId="2" borderId="9" xfId="0" applyFont="1" applyFill="1" applyBorder="1" applyAlignment="1">
      <alignment vertical="top" wrapText="1"/>
    </xf>
    <xf numFmtId="0" fontId="0" fillId="0" borderId="2" xfId="0" applyBorder="1"/>
    <xf numFmtId="0" fontId="2" fillId="0" borderId="2" xfId="0" applyFont="1" applyBorder="1"/>
    <xf numFmtId="0" fontId="1" fillId="2" borderId="10" xfId="0" applyFont="1" applyFill="1" applyBorder="1" applyAlignment="1">
      <alignment horizontal="center" vertical="center" wrapText="1"/>
    </xf>
    <xf numFmtId="164" fontId="1" fillId="2" borderId="11" xfId="0" applyNumberFormat="1" applyFont="1" applyFill="1" applyBorder="1"/>
    <xf numFmtId="164" fontId="2" fillId="2" borderId="11" xfId="0" applyNumberFormat="1" applyFont="1" applyFill="1" applyBorder="1"/>
    <xf numFmtId="164" fontId="1" fillId="0" borderId="11" xfId="0" applyNumberFormat="1" applyFont="1" applyFill="1" applyBorder="1"/>
    <xf numFmtId="164" fontId="2" fillId="0" borderId="11" xfId="0" applyNumberFormat="1" applyFont="1" applyFill="1" applyBorder="1"/>
    <xf numFmtId="164" fontId="1" fillId="0" borderId="12" xfId="0" applyNumberFormat="1" applyFont="1" applyFill="1" applyBorder="1"/>
    <xf numFmtId="0" fontId="1" fillId="2" borderId="2" xfId="0" applyFont="1" applyFill="1" applyBorder="1"/>
    <xf numFmtId="0" fontId="0" fillId="0" borderId="2" xfId="0" applyFont="1" applyBorder="1"/>
    <xf numFmtId="165" fontId="1" fillId="2" borderId="2" xfId="0" applyNumberFormat="1" applyFont="1" applyFill="1" applyBorder="1"/>
    <xf numFmtId="165" fontId="0" fillId="0" borderId="2" xfId="0" applyNumberFormat="1" applyBorder="1"/>
    <xf numFmtId="49" fontId="0" fillId="0" borderId="2" xfId="0" applyNumberForma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49" fontId="0" fillId="0" borderId="2" xfId="0" applyNumberFormat="1" applyFont="1" applyBorder="1" applyAlignment="1">
      <alignment horizontal="center" vertical="center"/>
    </xf>
    <xf numFmtId="0" fontId="0" fillId="2" borderId="8" xfId="0" applyFont="1" applyFill="1" applyBorder="1" applyAlignment="1">
      <alignment vertical="top" wrapText="1"/>
    </xf>
    <xf numFmtId="164" fontId="0" fillId="0" borderId="11" xfId="0" applyNumberFormat="1" applyFont="1" applyFill="1" applyBorder="1"/>
    <xf numFmtId="0" fontId="0" fillId="2" borderId="5" xfId="0" applyFill="1" applyBorder="1" applyAlignment="1">
      <alignment vertical="top" wrapText="1"/>
    </xf>
    <xf numFmtId="165" fontId="1" fillId="0" borderId="2" xfId="0" applyNumberFormat="1" applyFont="1" applyBorder="1"/>
    <xf numFmtId="165" fontId="0" fillId="0" borderId="2" xfId="0" applyNumberFormat="1" applyFont="1" applyBorder="1"/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0" fillId="0" borderId="3" xfId="0" applyBorder="1"/>
    <xf numFmtId="0" fontId="0" fillId="0" borderId="0" xfId="0" applyFont="1" applyAlignment="1"/>
    <xf numFmtId="0" fontId="0" fillId="0" borderId="0" xfId="0" applyFont="1"/>
    <xf numFmtId="0" fontId="0" fillId="2" borderId="2" xfId="0" applyFill="1" applyBorder="1" applyAlignment="1"/>
    <xf numFmtId="165" fontId="0" fillId="0" borderId="2" xfId="0" applyNumberFormat="1" applyBorder="1" applyAlignment="1">
      <alignment horizontal="right"/>
    </xf>
    <xf numFmtId="0" fontId="3" fillId="2" borderId="0" xfId="0" applyFont="1" applyFill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0"/>
  <sheetViews>
    <sheetView tabSelected="1" topLeftCell="A62" zoomScale="120" zoomScaleNormal="120" workbookViewId="0">
      <selection activeCell="E29" sqref="E29"/>
    </sheetView>
  </sheetViews>
  <sheetFormatPr defaultRowHeight="11.25" x14ac:dyDescent="0.2"/>
  <cols>
    <col min="1" max="1" width="21.6640625" customWidth="1"/>
    <col min="2" max="2" width="53.1640625" style="6" customWidth="1"/>
    <col min="3" max="3" width="18" style="6" customWidth="1"/>
    <col min="4" max="4" width="16.6640625" style="6" customWidth="1"/>
    <col min="5" max="5" width="16" style="6" customWidth="1"/>
    <col min="6" max="6" width="14.83203125" style="7" customWidth="1"/>
    <col min="7" max="7" width="16" customWidth="1"/>
    <col min="8" max="8" width="7.5" customWidth="1"/>
    <col min="9" max="9" width="11.6640625" bestFit="1" customWidth="1"/>
  </cols>
  <sheetData>
    <row r="1" spans="1:9" s="1" customFormat="1" x14ac:dyDescent="0.2">
      <c r="A1" s="67"/>
      <c r="B1" s="62" t="s">
        <v>126</v>
      </c>
      <c r="C1" s="62"/>
      <c r="D1" s="62"/>
      <c r="E1" s="62"/>
      <c r="F1" s="62"/>
    </row>
    <row r="2" spans="1:9" s="1" customFormat="1" x14ac:dyDescent="0.2">
      <c r="A2" s="67"/>
      <c r="B2" s="62"/>
      <c r="C2" s="62"/>
      <c r="D2" s="62"/>
      <c r="E2" s="62"/>
      <c r="F2" s="62"/>
    </row>
    <row r="3" spans="1:9" ht="28.5" customHeight="1" x14ac:dyDescent="0.2">
      <c r="A3" s="67"/>
      <c r="B3" s="62"/>
      <c r="C3" s="62"/>
      <c r="D3" s="62"/>
      <c r="E3" s="62"/>
      <c r="F3" s="62"/>
    </row>
    <row r="4" spans="1:9" s="1" customFormat="1" ht="12" thickBot="1" x14ac:dyDescent="0.25">
      <c r="A4" s="67"/>
      <c r="B4" s="6"/>
      <c r="C4" s="6"/>
      <c r="D4" s="6"/>
      <c r="E4" s="6"/>
      <c r="F4" s="9" t="s">
        <v>24</v>
      </c>
    </row>
    <row r="5" spans="1:9" s="2" customFormat="1" ht="63" customHeight="1" thickBot="1" x14ac:dyDescent="0.25">
      <c r="A5" s="54" t="s">
        <v>110</v>
      </c>
      <c r="B5" s="21" t="s">
        <v>6</v>
      </c>
      <c r="C5" s="10" t="s">
        <v>125</v>
      </c>
      <c r="D5" s="10" t="s">
        <v>127</v>
      </c>
      <c r="E5" s="10" t="s">
        <v>128</v>
      </c>
      <c r="F5" s="35" t="s">
        <v>129</v>
      </c>
      <c r="G5" s="56" t="s">
        <v>130</v>
      </c>
    </row>
    <row r="6" spans="1:9" s="2" customFormat="1" ht="12" customHeight="1" thickBot="1" x14ac:dyDescent="0.25">
      <c r="A6" s="54">
        <v>1</v>
      </c>
      <c r="B6" s="21">
        <v>2</v>
      </c>
      <c r="C6" s="21">
        <v>3</v>
      </c>
      <c r="D6" s="10">
        <v>4</v>
      </c>
      <c r="E6" s="10">
        <v>5</v>
      </c>
      <c r="F6" s="35">
        <v>6</v>
      </c>
      <c r="G6" s="55">
        <v>7</v>
      </c>
    </row>
    <row r="7" spans="1:9" s="2" customFormat="1" ht="12" customHeight="1" x14ac:dyDescent="0.2">
      <c r="A7" s="53"/>
      <c r="B7" s="63" t="s">
        <v>4</v>
      </c>
      <c r="C7" s="63"/>
      <c r="D7" s="64"/>
      <c r="E7" s="64"/>
      <c r="F7" s="64"/>
      <c r="G7" s="53"/>
    </row>
    <row r="8" spans="1:9" x14ac:dyDescent="0.2">
      <c r="A8" s="33"/>
      <c r="B8" s="22" t="s">
        <v>31</v>
      </c>
      <c r="C8" s="15">
        <f>SUM(C9:C22)</f>
        <v>82770.900000000009</v>
      </c>
      <c r="D8" s="15">
        <f>D9+D10+D11+D14+D16+D17+D19+D21+D22+D13+D18</f>
        <v>88351.3</v>
      </c>
      <c r="E8" s="15">
        <f>E9+E10+E11+E14+E16+E17+E19+E21+E22+E13+E18</f>
        <v>39523.499999999993</v>
      </c>
      <c r="F8" s="36">
        <f>E8/D8*100</f>
        <v>44.734486080001076</v>
      </c>
      <c r="G8" s="43">
        <f>E8/C8*100</f>
        <v>47.750477522897526</v>
      </c>
      <c r="H8" s="8"/>
    </row>
    <row r="9" spans="1:9" x14ac:dyDescent="0.2">
      <c r="A9" s="33" t="s">
        <v>42</v>
      </c>
      <c r="B9" s="23" t="s">
        <v>8</v>
      </c>
      <c r="C9" s="11">
        <v>9365.9</v>
      </c>
      <c r="D9" s="12">
        <v>25652.799999999999</v>
      </c>
      <c r="E9" s="11">
        <v>14094.4</v>
      </c>
      <c r="F9" s="37">
        <f>E9/D9*100</f>
        <v>54.942930206449205</v>
      </c>
      <c r="G9" s="44">
        <f>E9/C9*100</f>
        <v>150.48633873946977</v>
      </c>
      <c r="H9" s="4"/>
      <c r="I9" s="4"/>
    </row>
    <row r="10" spans="1:9" ht="22.5" x14ac:dyDescent="0.2">
      <c r="A10" s="33" t="s">
        <v>43</v>
      </c>
      <c r="B10" s="24" t="s">
        <v>9</v>
      </c>
      <c r="C10" s="11">
        <v>2293.1999999999998</v>
      </c>
      <c r="D10" s="12">
        <v>4843.3999999999996</v>
      </c>
      <c r="E10" s="11">
        <v>2330.3000000000002</v>
      </c>
      <c r="F10" s="37">
        <f t="shared" ref="F10:F11" si="0">E10/D10*100</f>
        <v>48.112895899574688</v>
      </c>
      <c r="G10" s="44">
        <f>E10/C10*100</f>
        <v>101.61782661782664</v>
      </c>
    </row>
    <row r="11" spans="1:9" x14ac:dyDescent="0.2">
      <c r="A11" s="33" t="s">
        <v>44</v>
      </c>
      <c r="B11" s="25" t="s">
        <v>10</v>
      </c>
      <c r="C11" s="11">
        <v>8801.7000000000007</v>
      </c>
      <c r="D11" s="12">
        <v>16548.7</v>
      </c>
      <c r="E11" s="11">
        <v>15514.8</v>
      </c>
      <c r="F11" s="37">
        <f t="shared" si="0"/>
        <v>93.752379340975409</v>
      </c>
      <c r="G11" s="44">
        <f t="shared" ref="G11:G29" si="1">E11/C11*100</f>
        <v>176.27049320017721</v>
      </c>
    </row>
    <row r="12" spans="1:9" hidden="1" x14ac:dyDescent="0.2">
      <c r="A12" s="33"/>
      <c r="B12" s="25" t="s">
        <v>11</v>
      </c>
      <c r="C12" s="11"/>
      <c r="D12" s="12"/>
      <c r="E12" s="11"/>
      <c r="F12" s="37" t="e">
        <f t="shared" ref="F12:F13" si="2">E12/D12*100</f>
        <v>#DIV/0!</v>
      </c>
      <c r="G12" s="44" t="e">
        <f t="shared" ref="G12:G13" si="3">E12/C12*100</f>
        <v>#DIV/0!</v>
      </c>
    </row>
    <row r="13" spans="1:9" ht="11.25" customHeight="1" x14ac:dyDescent="0.2">
      <c r="A13" s="33" t="s">
        <v>123</v>
      </c>
      <c r="B13" s="28" t="s">
        <v>122</v>
      </c>
      <c r="C13" s="11">
        <v>1072.9000000000001</v>
      </c>
      <c r="D13" s="12">
        <v>12792.1</v>
      </c>
      <c r="E13" s="11">
        <v>1767.1</v>
      </c>
      <c r="F13" s="37">
        <f t="shared" si="2"/>
        <v>13.81399457477662</v>
      </c>
      <c r="G13" s="44">
        <f t="shared" si="3"/>
        <v>164.7031410196663</v>
      </c>
    </row>
    <row r="14" spans="1:9" s="3" customFormat="1" x14ac:dyDescent="0.2">
      <c r="A14" s="42" t="s">
        <v>45</v>
      </c>
      <c r="B14" s="25" t="s">
        <v>12</v>
      </c>
      <c r="C14" s="11">
        <v>559.6</v>
      </c>
      <c r="D14" s="12">
        <v>1420</v>
      </c>
      <c r="E14" s="11">
        <v>612.29999999999995</v>
      </c>
      <c r="F14" s="37">
        <f>E14/D14*100</f>
        <v>43.119718309859152</v>
      </c>
      <c r="G14" s="44">
        <f t="shared" si="1"/>
        <v>109.41744102930664</v>
      </c>
    </row>
    <row r="15" spans="1:9" ht="14.25" hidden="1" customHeight="1" x14ac:dyDescent="0.2">
      <c r="A15" s="33"/>
      <c r="B15" s="25" t="s">
        <v>13</v>
      </c>
      <c r="C15" s="11"/>
      <c r="D15" s="12"/>
      <c r="E15" s="11"/>
      <c r="F15" s="37"/>
      <c r="G15" s="44" t="e">
        <f t="shared" si="1"/>
        <v>#DIV/0!</v>
      </c>
    </row>
    <row r="16" spans="1:9" ht="22.5" x14ac:dyDescent="0.2">
      <c r="A16" s="33" t="s">
        <v>48</v>
      </c>
      <c r="B16" s="25" t="s">
        <v>14</v>
      </c>
      <c r="C16" s="11">
        <v>1999.9</v>
      </c>
      <c r="D16" s="12">
        <v>4061.3</v>
      </c>
      <c r="E16" s="11">
        <v>4519.3999999999996</v>
      </c>
      <c r="F16" s="37">
        <f>E16/D16*100</f>
        <v>111.27963952429023</v>
      </c>
      <c r="G16" s="44">
        <f t="shared" si="1"/>
        <v>225.98129906495325</v>
      </c>
    </row>
    <row r="17" spans="1:9" ht="10.5" customHeight="1" x14ac:dyDescent="0.2">
      <c r="A17" s="33" t="s">
        <v>46</v>
      </c>
      <c r="B17" s="25" t="s">
        <v>15</v>
      </c>
      <c r="C17" s="11">
        <v>71</v>
      </c>
      <c r="D17" s="12">
        <v>57.2</v>
      </c>
      <c r="E17" s="11">
        <v>3.2</v>
      </c>
      <c r="F17" s="37">
        <f>E17/D17*100</f>
        <v>5.5944055944055942</v>
      </c>
      <c r="G17" s="44">
        <f t="shared" si="1"/>
        <v>4.507042253521127</v>
      </c>
    </row>
    <row r="18" spans="1:9" s="3" customFormat="1" ht="22.5" hidden="1" x14ac:dyDescent="0.2">
      <c r="A18" s="33" t="s">
        <v>124</v>
      </c>
      <c r="B18" s="27" t="s">
        <v>16</v>
      </c>
      <c r="C18" s="11"/>
      <c r="D18" s="12"/>
      <c r="E18" s="11"/>
      <c r="F18" s="37" t="e">
        <f>E18/D18*100</f>
        <v>#DIV/0!</v>
      </c>
      <c r="G18" s="44" t="e">
        <f t="shared" si="1"/>
        <v>#DIV/0!</v>
      </c>
    </row>
    <row r="19" spans="1:9" ht="13.5" customHeight="1" x14ac:dyDescent="0.2">
      <c r="A19" s="33" t="s">
        <v>47</v>
      </c>
      <c r="B19" s="25" t="s">
        <v>17</v>
      </c>
      <c r="C19" s="11">
        <v>58501.9</v>
      </c>
      <c r="D19" s="12">
        <v>22815.8</v>
      </c>
      <c r="E19" s="11">
        <v>574.70000000000005</v>
      </c>
      <c r="F19" s="37">
        <f>E19/D19*100</f>
        <v>2.5188685034055349</v>
      </c>
      <c r="G19" s="44">
        <f t="shared" si="1"/>
        <v>0.9823612566429466</v>
      </c>
    </row>
    <row r="20" spans="1:9" hidden="1" x14ac:dyDescent="0.2">
      <c r="A20" s="33"/>
      <c r="B20" s="25" t="s">
        <v>18</v>
      </c>
      <c r="C20" s="11"/>
      <c r="D20" s="12"/>
      <c r="E20" s="11"/>
      <c r="F20" s="37"/>
      <c r="G20" s="44" t="e">
        <f t="shared" si="1"/>
        <v>#DIV/0!</v>
      </c>
    </row>
    <row r="21" spans="1:9" x14ac:dyDescent="0.2">
      <c r="A21" s="33" t="s">
        <v>49</v>
      </c>
      <c r="B21" s="25" t="s">
        <v>19</v>
      </c>
      <c r="C21" s="11">
        <v>104.8</v>
      </c>
      <c r="D21" s="12">
        <v>150</v>
      </c>
      <c r="E21" s="11">
        <v>107.3</v>
      </c>
      <c r="F21" s="37">
        <f>E21/D21*100</f>
        <v>71.533333333333331</v>
      </c>
      <c r="G21" s="44">
        <f t="shared" si="1"/>
        <v>102.38549618320612</v>
      </c>
    </row>
    <row r="22" spans="1:9" x14ac:dyDescent="0.2">
      <c r="A22" s="33" t="s">
        <v>50</v>
      </c>
      <c r="B22" s="25" t="s">
        <v>20</v>
      </c>
      <c r="C22" s="11"/>
      <c r="D22" s="12">
        <v>10</v>
      </c>
      <c r="E22" s="11"/>
      <c r="F22" s="37">
        <f>E22/D22*100</f>
        <v>0</v>
      </c>
      <c r="G22" s="44"/>
    </row>
    <row r="23" spans="1:9" x14ac:dyDescent="0.2">
      <c r="A23" s="33" t="s">
        <v>51</v>
      </c>
      <c r="B23" s="26" t="s">
        <v>32</v>
      </c>
      <c r="C23" s="15">
        <f>C24+C25+C28+C27</f>
        <v>144692.5</v>
      </c>
      <c r="D23" s="15">
        <f>D24+D25+D28</f>
        <v>324248.5</v>
      </c>
      <c r="E23" s="15">
        <f>E24+E25+E28</f>
        <v>165760</v>
      </c>
      <c r="F23" s="36">
        <f t="shared" ref="F23" si="4">E23/D23*100</f>
        <v>51.121285063770536</v>
      </c>
      <c r="G23" s="44">
        <f t="shared" si="1"/>
        <v>114.56018798486444</v>
      </c>
      <c r="H23" s="8"/>
    </row>
    <row r="24" spans="1:9" ht="26.25" customHeight="1" x14ac:dyDescent="0.2">
      <c r="A24" s="33"/>
      <c r="B24" s="25" t="s">
        <v>21</v>
      </c>
      <c r="C24" s="11">
        <v>144692.5</v>
      </c>
      <c r="D24" s="12">
        <v>324248.5</v>
      </c>
      <c r="E24" s="11">
        <v>165760</v>
      </c>
      <c r="F24" s="37">
        <f>E24/D24*100</f>
        <v>51.121285063770536</v>
      </c>
      <c r="G24" s="44">
        <f t="shared" si="1"/>
        <v>114.56018798486444</v>
      </c>
    </row>
    <row r="25" spans="1:9" ht="21" hidden="1" customHeight="1" x14ac:dyDescent="0.2">
      <c r="A25" s="33"/>
      <c r="B25" s="27" t="s">
        <v>41</v>
      </c>
      <c r="C25" s="11"/>
      <c r="D25" s="12"/>
      <c r="E25" s="11"/>
      <c r="F25" s="37" t="e">
        <f>E25/D25*100</f>
        <v>#DIV/0!</v>
      </c>
      <c r="G25" s="44" t="e">
        <f t="shared" si="1"/>
        <v>#DIV/0!</v>
      </c>
    </row>
    <row r="26" spans="1:9" ht="21" hidden="1" customHeight="1" x14ac:dyDescent="0.2">
      <c r="A26" s="33"/>
      <c r="B26" s="28" t="s">
        <v>40</v>
      </c>
      <c r="C26" s="11"/>
      <c r="D26" s="12"/>
      <c r="E26" s="11"/>
      <c r="F26" s="37"/>
      <c r="G26" s="44" t="e">
        <f t="shared" si="1"/>
        <v>#DIV/0!</v>
      </c>
    </row>
    <row r="27" spans="1:9" ht="48.75" hidden="1" customHeight="1" x14ac:dyDescent="0.2">
      <c r="A27" s="33"/>
      <c r="B27" s="25" t="s">
        <v>29</v>
      </c>
      <c r="C27" s="11"/>
      <c r="D27" s="12"/>
      <c r="E27" s="11"/>
      <c r="F27" s="37"/>
      <c r="G27" s="44" t="e">
        <f t="shared" si="1"/>
        <v>#DIV/0!</v>
      </c>
    </row>
    <row r="28" spans="1:9" ht="37.5" hidden="1" customHeight="1" x14ac:dyDescent="0.2">
      <c r="A28" s="33"/>
      <c r="B28" s="25" t="s">
        <v>30</v>
      </c>
      <c r="C28" s="11"/>
      <c r="D28" s="12"/>
      <c r="E28" s="11"/>
      <c r="F28" s="37"/>
      <c r="G28" s="44" t="e">
        <f>E28/C28*100</f>
        <v>#DIV/0!</v>
      </c>
    </row>
    <row r="29" spans="1:9" ht="21" customHeight="1" x14ac:dyDescent="0.2">
      <c r="A29" s="33"/>
      <c r="B29" s="29" t="s">
        <v>33</v>
      </c>
      <c r="C29" s="15">
        <f>C23+C8</f>
        <v>227463.40000000002</v>
      </c>
      <c r="D29" s="15">
        <f>D23+D8</f>
        <v>412599.8</v>
      </c>
      <c r="E29" s="15">
        <f>E23+E8</f>
        <v>205283.5</v>
      </c>
      <c r="F29" s="38">
        <f>E29/D29*100</f>
        <v>49.753659599447211</v>
      </c>
      <c r="G29" s="51">
        <f t="shared" si="1"/>
        <v>90.249024678255921</v>
      </c>
      <c r="H29" s="14"/>
      <c r="I29" s="1"/>
    </row>
    <row r="30" spans="1:9" x14ac:dyDescent="0.2">
      <c r="A30" s="33"/>
      <c r="B30" s="65" t="s">
        <v>1</v>
      </c>
      <c r="C30" s="65"/>
      <c r="D30" s="65"/>
      <c r="E30" s="65"/>
      <c r="F30" s="65"/>
      <c r="G30" s="33"/>
      <c r="H30" s="1"/>
      <c r="I30" s="1"/>
    </row>
    <row r="31" spans="1:9" x14ac:dyDescent="0.2">
      <c r="A31" s="46" t="s">
        <v>52</v>
      </c>
      <c r="B31" s="26" t="s">
        <v>0</v>
      </c>
      <c r="C31" s="16">
        <f>SUM(C32:C38)</f>
        <v>21667.4</v>
      </c>
      <c r="D31" s="16">
        <f>SUM(D32:D38)</f>
        <v>49228.2</v>
      </c>
      <c r="E31" s="16">
        <f>SUM(E32:E38)</f>
        <v>22648.63</v>
      </c>
      <c r="F31" s="38">
        <f t="shared" ref="F31:F73" si="5">E31/D31*100</f>
        <v>46.007430700289675</v>
      </c>
      <c r="G31" s="51">
        <f>E31/C31*100</f>
        <v>104.52860057044222</v>
      </c>
      <c r="H31" s="1"/>
      <c r="I31" s="1"/>
    </row>
    <row r="32" spans="1:9" s="59" customFormat="1" ht="22.5" x14ac:dyDescent="0.2">
      <c r="A32" s="47" t="s">
        <v>111</v>
      </c>
      <c r="B32" s="48" t="s">
        <v>112</v>
      </c>
      <c r="C32" s="17">
        <v>1050.7</v>
      </c>
      <c r="D32" s="17">
        <v>2687.7</v>
      </c>
      <c r="E32" s="17">
        <v>1079.7</v>
      </c>
      <c r="F32" s="49">
        <f>E32/D32*100</f>
        <v>40.171894184618822</v>
      </c>
      <c r="G32" s="52">
        <f>E32/C32*100</f>
        <v>102.76006471875891</v>
      </c>
      <c r="H32" s="58"/>
      <c r="I32" s="58"/>
    </row>
    <row r="33" spans="1:9" ht="33.75" x14ac:dyDescent="0.2">
      <c r="A33" s="45" t="s">
        <v>53</v>
      </c>
      <c r="B33" s="30" t="s">
        <v>58</v>
      </c>
      <c r="C33" s="18">
        <v>615.6</v>
      </c>
      <c r="D33" s="17">
        <v>1819.4</v>
      </c>
      <c r="E33" s="18">
        <v>720.9</v>
      </c>
      <c r="F33" s="39">
        <f t="shared" si="5"/>
        <v>39.62295262174343</v>
      </c>
      <c r="G33" s="52">
        <f>E33/C33*100</f>
        <v>117.10526315789474</v>
      </c>
      <c r="H33" s="1"/>
      <c r="I33" s="1"/>
    </row>
    <row r="34" spans="1:9" ht="37.5" customHeight="1" x14ac:dyDescent="0.2">
      <c r="A34" s="45" t="s">
        <v>54</v>
      </c>
      <c r="B34" s="31" t="s">
        <v>59</v>
      </c>
      <c r="C34" s="18">
        <v>11415.9</v>
      </c>
      <c r="D34" s="17">
        <v>23552</v>
      </c>
      <c r="E34" s="18">
        <v>11648.9</v>
      </c>
      <c r="F34" s="39">
        <f t="shared" si="5"/>
        <v>49.460343070652172</v>
      </c>
      <c r="G34" s="52">
        <f t="shared" ref="G34:G73" si="6">E34/C34*100</f>
        <v>102.04101297313397</v>
      </c>
      <c r="H34" s="1"/>
      <c r="I34" s="1"/>
    </row>
    <row r="35" spans="1:9" x14ac:dyDescent="0.2">
      <c r="A35" s="45" t="s">
        <v>116</v>
      </c>
      <c r="B35" s="31" t="s">
        <v>117</v>
      </c>
      <c r="C35" s="18">
        <v>0</v>
      </c>
      <c r="D35" s="17">
        <v>1.5</v>
      </c>
      <c r="E35" s="18">
        <v>0</v>
      </c>
      <c r="F35" s="39">
        <f t="shared" si="5"/>
        <v>0</v>
      </c>
      <c r="G35" s="52">
        <v>0</v>
      </c>
      <c r="H35" s="1"/>
      <c r="I35" s="1"/>
    </row>
    <row r="36" spans="1:9" ht="33.75" x14ac:dyDescent="0.2">
      <c r="A36" s="45" t="s">
        <v>55</v>
      </c>
      <c r="B36" s="31" t="s">
        <v>60</v>
      </c>
      <c r="C36" s="18">
        <v>4148.8</v>
      </c>
      <c r="D36" s="17">
        <v>9403.1</v>
      </c>
      <c r="E36" s="18">
        <v>4673</v>
      </c>
      <c r="F36" s="39">
        <f t="shared" si="5"/>
        <v>49.696376726824134</v>
      </c>
      <c r="G36" s="52">
        <f t="shared" si="6"/>
        <v>112.63497878904742</v>
      </c>
      <c r="H36" s="1"/>
      <c r="I36" s="1"/>
    </row>
    <row r="37" spans="1:9" x14ac:dyDescent="0.2">
      <c r="A37" s="45" t="s">
        <v>56</v>
      </c>
      <c r="B37" s="31" t="s">
        <v>61</v>
      </c>
      <c r="C37" s="18">
        <v>0</v>
      </c>
      <c r="D37" s="17">
        <v>100</v>
      </c>
      <c r="E37" s="18">
        <v>0</v>
      </c>
      <c r="F37" s="39">
        <f t="shared" si="5"/>
        <v>0</v>
      </c>
      <c r="G37" s="52">
        <v>0</v>
      </c>
      <c r="H37" s="1"/>
      <c r="I37" s="1"/>
    </row>
    <row r="38" spans="1:9" x14ac:dyDescent="0.2">
      <c r="A38" s="45" t="s">
        <v>57</v>
      </c>
      <c r="B38" s="31" t="s">
        <v>62</v>
      </c>
      <c r="C38" s="18">
        <v>4436.3999999999996</v>
      </c>
      <c r="D38" s="17">
        <v>11664.5</v>
      </c>
      <c r="E38" s="18">
        <v>4526.13</v>
      </c>
      <c r="F38" s="39">
        <f t="shared" si="5"/>
        <v>38.802606198293972</v>
      </c>
      <c r="G38" s="52">
        <f>E38/C38*100</f>
        <v>102.02258588044361</v>
      </c>
      <c r="H38" s="1"/>
      <c r="I38" s="1"/>
    </row>
    <row r="39" spans="1:9" ht="12" customHeight="1" x14ac:dyDescent="0.2">
      <c r="A39" s="46" t="s">
        <v>63</v>
      </c>
      <c r="B39" s="26" t="s">
        <v>25</v>
      </c>
      <c r="C39" s="16">
        <f>C40</f>
        <v>1156.9000000000001</v>
      </c>
      <c r="D39" s="16">
        <f>D40</f>
        <v>2514.6999999999998</v>
      </c>
      <c r="E39" s="16">
        <f>E40</f>
        <v>1085.5999999999999</v>
      </c>
      <c r="F39" s="38">
        <f t="shared" si="5"/>
        <v>43.170159462361312</v>
      </c>
      <c r="G39" s="51">
        <f>E39/C39*100</f>
        <v>93.836978131212717</v>
      </c>
      <c r="H39" s="1"/>
      <c r="I39" s="1"/>
    </row>
    <row r="40" spans="1:9" ht="33.75" x14ac:dyDescent="0.2">
      <c r="A40" s="47" t="s">
        <v>64</v>
      </c>
      <c r="B40" s="31" t="s">
        <v>65</v>
      </c>
      <c r="C40" s="18">
        <v>1156.9000000000001</v>
      </c>
      <c r="D40" s="18">
        <v>2514.6999999999998</v>
      </c>
      <c r="E40" s="18">
        <v>1085.5999999999999</v>
      </c>
      <c r="F40" s="39">
        <f t="shared" si="5"/>
        <v>43.170159462361312</v>
      </c>
      <c r="G40" s="52">
        <f>E40/C40*100</f>
        <v>93.836978131212717</v>
      </c>
      <c r="H40" s="1"/>
      <c r="I40" s="1"/>
    </row>
    <row r="41" spans="1:9" x14ac:dyDescent="0.2">
      <c r="A41" s="46" t="s">
        <v>66</v>
      </c>
      <c r="B41" s="26" t="s">
        <v>5</v>
      </c>
      <c r="C41" s="16">
        <f>SUM(C42:C44)</f>
        <v>7149.2</v>
      </c>
      <c r="D41" s="16">
        <f>SUM(D42:D44)</f>
        <v>34631.5</v>
      </c>
      <c r="E41" s="16">
        <f>SUM(E42:E44)</f>
        <v>1647.7</v>
      </c>
      <c r="F41" s="38">
        <f t="shared" si="5"/>
        <v>4.7578071986486297</v>
      </c>
      <c r="G41" s="51">
        <f>E41/C41*100</f>
        <v>23.047333967436916</v>
      </c>
      <c r="H41" s="1"/>
      <c r="I41" s="1"/>
    </row>
    <row r="42" spans="1:9" x14ac:dyDescent="0.2">
      <c r="A42" s="47" t="s">
        <v>67</v>
      </c>
      <c r="B42" s="31" t="s">
        <v>70</v>
      </c>
      <c r="C42" s="19">
        <v>44.2</v>
      </c>
      <c r="D42" s="18">
        <v>249.3</v>
      </c>
      <c r="E42" s="19">
        <v>0</v>
      </c>
      <c r="F42" s="49">
        <f t="shared" si="5"/>
        <v>0</v>
      </c>
      <c r="G42" s="52">
        <v>0</v>
      </c>
      <c r="H42" s="1"/>
      <c r="I42" s="1"/>
    </row>
    <row r="43" spans="1:9" x14ac:dyDescent="0.2">
      <c r="A43" s="47" t="s">
        <v>68</v>
      </c>
      <c r="B43" s="31" t="s">
        <v>71</v>
      </c>
      <c r="C43" s="19">
        <v>6335.4</v>
      </c>
      <c r="D43" s="18">
        <v>33957.199999999997</v>
      </c>
      <c r="E43" s="19">
        <v>1508.2</v>
      </c>
      <c r="F43" s="39">
        <f t="shared" si="5"/>
        <v>4.441473384142391</v>
      </c>
      <c r="G43" s="52">
        <f t="shared" ref="G43:G44" si="7">E43/C43*100</f>
        <v>23.805915964264297</v>
      </c>
      <c r="H43" s="1"/>
      <c r="I43" s="1"/>
    </row>
    <row r="44" spans="1:9" x14ac:dyDescent="0.2">
      <c r="A44" s="47" t="s">
        <v>69</v>
      </c>
      <c r="B44" s="31" t="s">
        <v>72</v>
      </c>
      <c r="C44" s="19">
        <v>769.6</v>
      </c>
      <c r="D44" s="18">
        <v>425</v>
      </c>
      <c r="E44" s="19">
        <v>139.5</v>
      </c>
      <c r="F44" s="39">
        <f t="shared" si="5"/>
        <v>32.82352941176471</v>
      </c>
      <c r="G44" s="52">
        <f t="shared" si="7"/>
        <v>18.126299376299375</v>
      </c>
      <c r="H44" s="1"/>
      <c r="I44" s="1"/>
    </row>
    <row r="45" spans="1:9" x14ac:dyDescent="0.2">
      <c r="A45" s="46" t="s">
        <v>73</v>
      </c>
      <c r="B45" s="26" t="s">
        <v>7</v>
      </c>
      <c r="C45" s="16">
        <f>C46</f>
        <v>26.8</v>
      </c>
      <c r="D45" s="16">
        <f>D46+D47</f>
        <v>64.3</v>
      </c>
      <c r="E45" s="16">
        <f>E46</f>
        <v>28</v>
      </c>
      <c r="F45" s="38">
        <f t="shared" si="5"/>
        <v>43.545878693623642</v>
      </c>
      <c r="G45" s="51">
        <f>E45/C45*100</f>
        <v>104.4776119402985</v>
      </c>
      <c r="H45" s="1"/>
      <c r="I45" s="1"/>
    </row>
    <row r="46" spans="1:9" x14ac:dyDescent="0.2">
      <c r="A46" s="47" t="s">
        <v>74</v>
      </c>
      <c r="B46" s="48" t="s">
        <v>75</v>
      </c>
      <c r="C46" s="17">
        <v>26.8</v>
      </c>
      <c r="D46" s="17">
        <v>64.3</v>
      </c>
      <c r="E46" s="17">
        <v>28</v>
      </c>
      <c r="F46" s="49">
        <f>E46/D46*100</f>
        <v>43.545878693623642</v>
      </c>
      <c r="G46" s="52">
        <f>E46/C46*100</f>
        <v>104.4776119402985</v>
      </c>
      <c r="H46" s="1"/>
      <c r="I46" s="1"/>
    </row>
    <row r="47" spans="1:9" x14ac:dyDescent="0.2">
      <c r="A47" s="45" t="s">
        <v>119</v>
      </c>
      <c r="B47" s="60" t="s">
        <v>118</v>
      </c>
      <c r="C47" s="61">
        <v>0</v>
      </c>
      <c r="D47" s="61">
        <v>0</v>
      </c>
      <c r="E47" s="61">
        <v>0</v>
      </c>
      <c r="F47" s="61">
        <v>0</v>
      </c>
      <c r="G47" s="61">
        <v>0</v>
      </c>
    </row>
    <row r="48" spans="1:9" x14ac:dyDescent="0.2">
      <c r="A48" s="46" t="s">
        <v>131</v>
      </c>
      <c r="B48" s="26" t="s">
        <v>132</v>
      </c>
      <c r="C48" s="17">
        <v>0</v>
      </c>
      <c r="D48" s="16">
        <f>D49</f>
        <v>131.5</v>
      </c>
      <c r="E48" s="17">
        <f>E49</f>
        <v>0</v>
      </c>
      <c r="F48" s="38">
        <f t="shared" ref="F48:F49" si="8">E48/D48*100</f>
        <v>0</v>
      </c>
      <c r="G48" s="51">
        <v>0</v>
      </c>
    </row>
    <row r="49" spans="1:9" x14ac:dyDescent="0.2">
      <c r="A49" s="45" t="s">
        <v>133</v>
      </c>
      <c r="B49" s="31" t="s">
        <v>134</v>
      </c>
      <c r="C49" s="17">
        <v>0</v>
      </c>
      <c r="D49" s="17">
        <v>131.5</v>
      </c>
      <c r="E49" s="17">
        <v>0</v>
      </c>
      <c r="F49" s="38">
        <f t="shared" si="8"/>
        <v>0</v>
      </c>
      <c r="G49" s="51">
        <v>0</v>
      </c>
    </row>
    <row r="50" spans="1:9" x14ac:dyDescent="0.2">
      <c r="A50" s="46" t="s">
        <v>76</v>
      </c>
      <c r="B50" s="26" t="s">
        <v>22</v>
      </c>
      <c r="C50" s="16">
        <f>SUM(C51:C56)</f>
        <v>141492.30000000002</v>
      </c>
      <c r="D50" s="16">
        <f>SUM(D51:D56)</f>
        <v>278091.09999999998</v>
      </c>
      <c r="E50" s="16">
        <f>SUM(E51:E56)</f>
        <v>144582.30000000002</v>
      </c>
      <c r="F50" s="38">
        <f t="shared" si="5"/>
        <v>51.990984249406047</v>
      </c>
      <c r="G50" s="51">
        <f>E50/C50*100</f>
        <v>102.18386442230425</v>
      </c>
      <c r="H50" s="1"/>
      <c r="I50" s="1"/>
    </row>
    <row r="51" spans="1:9" x14ac:dyDescent="0.2">
      <c r="A51" s="45" t="s">
        <v>77</v>
      </c>
      <c r="B51" s="48" t="s">
        <v>81</v>
      </c>
      <c r="C51" s="17">
        <v>22370.5</v>
      </c>
      <c r="D51" s="17">
        <v>43446.1</v>
      </c>
      <c r="E51" s="17">
        <v>21051.4</v>
      </c>
      <c r="F51" s="49">
        <f t="shared" si="5"/>
        <v>48.454061469268822</v>
      </c>
      <c r="G51" s="52">
        <f>E51/C51*100</f>
        <v>94.103395096220481</v>
      </c>
      <c r="H51" s="1"/>
      <c r="I51" s="1"/>
    </row>
    <row r="52" spans="1:9" x14ac:dyDescent="0.2">
      <c r="A52" s="45" t="s">
        <v>78</v>
      </c>
      <c r="B52" s="48" t="s">
        <v>82</v>
      </c>
      <c r="C52" s="17">
        <v>105744.2</v>
      </c>
      <c r="D52" s="17">
        <v>202966.9</v>
      </c>
      <c r="E52" s="17">
        <v>111110.7</v>
      </c>
      <c r="F52" s="49">
        <f t="shared" si="5"/>
        <v>54.743261093311283</v>
      </c>
      <c r="G52" s="52">
        <f>E52/C52*100</f>
        <v>105.07498283593806</v>
      </c>
      <c r="H52" s="1"/>
      <c r="I52" s="1"/>
    </row>
    <row r="53" spans="1:9" x14ac:dyDescent="0.2">
      <c r="A53" s="45" t="s">
        <v>113</v>
      </c>
      <c r="B53" s="48" t="s">
        <v>114</v>
      </c>
      <c r="C53" s="17">
        <v>6302</v>
      </c>
      <c r="D53" s="17">
        <v>15412.1</v>
      </c>
      <c r="E53" s="17">
        <v>5629.9</v>
      </c>
      <c r="F53" s="49">
        <f t="shared" si="5"/>
        <v>36.529090779322736</v>
      </c>
      <c r="G53" s="52">
        <f>E53/C53*100</f>
        <v>89.335131704220871</v>
      </c>
      <c r="H53" s="1"/>
      <c r="I53" s="1"/>
    </row>
    <row r="54" spans="1:9" ht="22.5" x14ac:dyDescent="0.2">
      <c r="A54" s="45" t="s">
        <v>120</v>
      </c>
      <c r="B54" s="48" t="s">
        <v>121</v>
      </c>
      <c r="C54" s="17">
        <v>18.5</v>
      </c>
      <c r="D54" s="17">
        <v>115</v>
      </c>
      <c r="E54" s="17">
        <v>31.7</v>
      </c>
      <c r="F54" s="49">
        <f t="shared" si="5"/>
        <v>27.565217391304348</v>
      </c>
      <c r="G54" s="52">
        <f t="shared" ref="G54" si="9">E54/C54*100</f>
        <v>171.35135135135135</v>
      </c>
      <c r="H54" s="1"/>
      <c r="I54" s="1"/>
    </row>
    <row r="55" spans="1:9" x14ac:dyDescent="0.2">
      <c r="A55" s="45" t="s">
        <v>79</v>
      </c>
      <c r="B55" s="48" t="s">
        <v>83</v>
      </c>
      <c r="C55" s="17">
        <v>0</v>
      </c>
      <c r="D55" s="17">
        <v>114.5</v>
      </c>
      <c r="E55" s="17">
        <v>0</v>
      </c>
      <c r="F55" s="49">
        <f t="shared" si="5"/>
        <v>0</v>
      </c>
      <c r="G55" s="52">
        <v>0</v>
      </c>
      <c r="H55" s="1"/>
      <c r="I55" s="1"/>
    </row>
    <row r="56" spans="1:9" x14ac:dyDescent="0.2">
      <c r="A56" s="45" t="s">
        <v>80</v>
      </c>
      <c r="B56" s="48" t="s">
        <v>84</v>
      </c>
      <c r="C56" s="17">
        <v>7057.1</v>
      </c>
      <c r="D56" s="17">
        <v>16036.5</v>
      </c>
      <c r="E56" s="17">
        <v>6758.6</v>
      </c>
      <c r="F56" s="49">
        <f t="shared" si="5"/>
        <v>42.145106475851961</v>
      </c>
      <c r="G56" s="52">
        <f t="shared" ref="G56:G63" si="10">E56/C56*100</f>
        <v>95.77021722803984</v>
      </c>
      <c r="H56" s="1"/>
      <c r="I56" s="1"/>
    </row>
    <row r="57" spans="1:9" x14ac:dyDescent="0.2">
      <c r="A57" s="46" t="s">
        <v>85</v>
      </c>
      <c r="B57" s="26" t="s">
        <v>34</v>
      </c>
      <c r="C57" s="16">
        <f>SUM(C58:C59)</f>
        <v>27142.1</v>
      </c>
      <c r="D57" s="16">
        <f>SUM(D58:D59)</f>
        <v>65977.2</v>
      </c>
      <c r="E57" s="16">
        <f>SUM(E58:E59)</f>
        <v>33795.5</v>
      </c>
      <c r="F57" s="38">
        <f t="shared" si="5"/>
        <v>51.222998247879573</v>
      </c>
      <c r="G57" s="51">
        <f t="shared" si="10"/>
        <v>124.51321010533451</v>
      </c>
      <c r="H57" s="1"/>
      <c r="I57" s="1"/>
    </row>
    <row r="58" spans="1:9" x14ac:dyDescent="0.2">
      <c r="A58" s="47" t="s">
        <v>86</v>
      </c>
      <c r="B58" s="31" t="s">
        <v>87</v>
      </c>
      <c r="C58" s="17">
        <v>21837.599999999999</v>
      </c>
      <c r="D58" s="17">
        <v>53304.4</v>
      </c>
      <c r="E58" s="17">
        <v>27955.599999999999</v>
      </c>
      <c r="F58" s="49">
        <f t="shared" si="5"/>
        <v>52.445201521825588</v>
      </c>
      <c r="G58" s="52">
        <f t="shared" si="10"/>
        <v>128.01589918306041</v>
      </c>
      <c r="H58" s="1"/>
      <c r="I58" s="1"/>
    </row>
    <row r="59" spans="1:9" x14ac:dyDescent="0.2">
      <c r="A59" s="45" t="s">
        <v>115</v>
      </c>
      <c r="B59" s="31" t="s">
        <v>88</v>
      </c>
      <c r="C59" s="17">
        <v>5304.5</v>
      </c>
      <c r="D59" s="17">
        <v>12672.8</v>
      </c>
      <c r="E59" s="17">
        <v>5839.9</v>
      </c>
      <c r="F59" s="49">
        <f t="shared" si="5"/>
        <v>46.082160217158005</v>
      </c>
      <c r="G59" s="52">
        <f t="shared" si="10"/>
        <v>110.09331699500424</v>
      </c>
      <c r="H59" s="1"/>
      <c r="I59" s="1"/>
    </row>
    <row r="60" spans="1:9" x14ac:dyDescent="0.2">
      <c r="A60" s="46" t="s">
        <v>89</v>
      </c>
      <c r="B60" s="26" t="s">
        <v>23</v>
      </c>
      <c r="C60" s="16">
        <f>SUM(C61:C63)</f>
        <v>1587.9</v>
      </c>
      <c r="D60" s="16">
        <f>SUM(D61:D63)</f>
        <v>1758</v>
      </c>
      <c r="E60" s="16">
        <f>SUM(E61:E63)</f>
        <v>1207.0999999999999</v>
      </c>
      <c r="F60" s="38">
        <f t="shared" si="5"/>
        <v>68.663253697383382</v>
      </c>
      <c r="G60" s="51">
        <f t="shared" si="10"/>
        <v>76.01864097235341</v>
      </c>
      <c r="H60" s="1"/>
      <c r="I60" s="1"/>
    </row>
    <row r="61" spans="1:9" x14ac:dyDescent="0.2">
      <c r="A61" s="47" t="s">
        <v>90</v>
      </c>
      <c r="B61" s="31" t="s">
        <v>93</v>
      </c>
      <c r="C61" s="17">
        <v>110.7</v>
      </c>
      <c r="D61" s="17">
        <v>231.3</v>
      </c>
      <c r="E61" s="17">
        <v>110.7</v>
      </c>
      <c r="F61" s="49">
        <f t="shared" si="5"/>
        <v>47.85992217898832</v>
      </c>
      <c r="G61" s="52">
        <f t="shared" si="10"/>
        <v>100</v>
      </c>
      <c r="H61" s="1"/>
      <c r="I61" s="1"/>
    </row>
    <row r="62" spans="1:9" x14ac:dyDescent="0.2">
      <c r="A62" s="47" t="s">
        <v>91</v>
      </c>
      <c r="B62" s="31" t="s">
        <v>94</v>
      </c>
      <c r="C62" s="17">
        <v>994.2</v>
      </c>
      <c r="D62" s="17">
        <v>376.1</v>
      </c>
      <c r="E62" s="17">
        <v>376.1</v>
      </c>
      <c r="F62" s="49">
        <f t="shared" si="5"/>
        <v>100</v>
      </c>
      <c r="G62" s="52">
        <f t="shared" si="10"/>
        <v>37.82941058137196</v>
      </c>
      <c r="H62" s="1"/>
      <c r="I62" s="1"/>
    </row>
    <row r="63" spans="1:9" x14ac:dyDescent="0.2">
      <c r="A63" s="47" t="s">
        <v>92</v>
      </c>
      <c r="B63" s="31" t="s">
        <v>95</v>
      </c>
      <c r="C63" s="17">
        <v>483</v>
      </c>
      <c r="D63" s="17">
        <v>1150.5999999999999</v>
      </c>
      <c r="E63" s="17">
        <v>720.3</v>
      </c>
      <c r="F63" s="49">
        <f t="shared" si="5"/>
        <v>62.602120632713365</v>
      </c>
      <c r="G63" s="52">
        <f t="shared" si="10"/>
        <v>149.13043478260869</v>
      </c>
      <c r="H63" s="1"/>
      <c r="I63" s="1"/>
    </row>
    <row r="64" spans="1:9" x14ac:dyDescent="0.2">
      <c r="A64" s="46" t="s">
        <v>96</v>
      </c>
      <c r="B64" s="26" t="s">
        <v>35</v>
      </c>
      <c r="C64" s="16">
        <f>C65</f>
        <v>0</v>
      </c>
      <c r="D64" s="16">
        <f>D65</f>
        <v>174</v>
      </c>
      <c r="E64" s="16">
        <f>E65</f>
        <v>18.5</v>
      </c>
      <c r="F64" s="38">
        <f t="shared" si="5"/>
        <v>10.632183908045976</v>
      </c>
      <c r="G64" s="51">
        <v>0</v>
      </c>
      <c r="H64" s="1"/>
      <c r="I64" s="1"/>
    </row>
    <row r="65" spans="1:9" x14ac:dyDescent="0.2">
      <c r="A65" s="47" t="s">
        <v>97</v>
      </c>
      <c r="B65" s="48" t="s">
        <v>98</v>
      </c>
      <c r="C65" s="17">
        <v>0</v>
      </c>
      <c r="D65" s="17">
        <v>174</v>
      </c>
      <c r="E65" s="17">
        <v>18.5</v>
      </c>
      <c r="F65" s="49">
        <f t="shared" si="5"/>
        <v>10.632183908045976</v>
      </c>
      <c r="G65" s="52">
        <v>0</v>
      </c>
      <c r="H65" s="1"/>
      <c r="I65" s="1"/>
    </row>
    <row r="66" spans="1:9" x14ac:dyDescent="0.2">
      <c r="A66" s="46" t="s">
        <v>99</v>
      </c>
      <c r="B66" s="26" t="s">
        <v>36</v>
      </c>
      <c r="C66" s="16">
        <f>C67</f>
        <v>786.9</v>
      </c>
      <c r="D66" s="16">
        <f>D67</f>
        <v>998.9</v>
      </c>
      <c r="E66" s="16">
        <f>E67</f>
        <v>905.1</v>
      </c>
      <c r="F66" s="38">
        <f t="shared" si="5"/>
        <v>90.609670637701484</v>
      </c>
      <c r="G66" s="51">
        <f>E66/D66*100</f>
        <v>90.609670637701484</v>
      </c>
      <c r="H66" s="1"/>
      <c r="I66" s="1"/>
    </row>
    <row r="67" spans="1:9" x14ac:dyDescent="0.2">
      <c r="A67" s="47" t="s">
        <v>100</v>
      </c>
      <c r="B67" s="48" t="s">
        <v>101</v>
      </c>
      <c r="C67" s="17">
        <v>786.9</v>
      </c>
      <c r="D67" s="17">
        <v>998.9</v>
      </c>
      <c r="E67" s="17">
        <v>905.1</v>
      </c>
      <c r="F67" s="49">
        <f t="shared" si="5"/>
        <v>90.609670637701484</v>
      </c>
      <c r="G67" s="52">
        <f>E67/C67*100</f>
        <v>115.02096835684333</v>
      </c>
      <c r="H67" s="1"/>
      <c r="I67" s="1"/>
    </row>
    <row r="68" spans="1:9" x14ac:dyDescent="0.2">
      <c r="A68" s="46" t="s">
        <v>102</v>
      </c>
      <c r="B68" s="26" t="s">
        <v>37</v>
      </c>
      <c r="C68" s="16">
        <f>C69</f>
        <v>0</v>
      </c>
      <c r="D68" s="16">
        <f>D69</f>
        <v>4.0999999999999996</v>
      </c>
      <c r="E68" s="16">
        <f>E69</f>
        <v>0</v>
      </c>
      <c r="F68" s="38">
        <f t="shared" si="5"/>
        <v>0</v>
      </c>
      <c r="G68" s="51">
        <v>0</v>
      </c>
      <c r="H68" s="1"/>
      <c r="I68" s="1"/>
    </row>
    <row r="69" spans="1:9" ht="22.5" x14ac:dyDescent="0.2">
      <c r="A69" s="47" t="s">
        <v>103</v>
      </c>
      <c r="B69" s="48" t="s">
        <v>104</v>
      </c>
      <c r="C69" s="17">
        <v>0</v>
      </c>
      <c r="D69" s="17">
        <v>4.0999999999999996</v>
      </c>
      <c r="E69" s="17">
        <v>0</v>
      </c>
      <c r="F69" s="49">
        <f t="shared" si="5"/>
        <v>0</v>
      </c>
      <c r="G69" s="52">
        <v>0</v>
      </c>
      <c r="H69" s="1"/>
      <c r="I69" s="1"/>
    </row>
    <row r="70" spans="1:9" ht="22.5" x14ac:dyDescent="0.2">
      <c r="A70" s="46" t="s">
        <v>105</v>
      </c>
      <c r="B70" s="26" t="s">
        <v>38</v>
      </c>
      <c r="C70" s="16">
        <f>SUM(C71:C72)</f>
        <v>500</v>
      </c>
      <c r="D70" s="16">
        <f>SUM(D71:D72)</f>
        <v>901.3</v>
      </c>
      <c r="E70" s="16">
        <f>SUM(E71:E72)</f>
        <v>450.4</v>
      </c>
      <c r="F70" s="38">
        <f t="shared" si="5"/>
        <v>49.972262287806501</v>
      </c>
      <c r="G70" s="51">
        <f t="shared" si="6"/>
        <v>90.08</v>
      </c>
      <c r="H70" s="1"/>
      <c r="I70" s="1"/>
    </row>
    <row r="71" spans="1:9" ht="33.75" x14ac:dyDescent="0.2">
      <c r="A71" s="45" t="s">
        <v>106</v>
      </c>
      <c r="B71" s="50" t="s">
        <v>108</v>
      </c>
      <c r="C71" s="17">
        <v>500</v>
      </c>
      <c r="D71" s="17">
        <v>901.3</v>
      </c>
      <c r="E71" s="17">
        <v>450.4</v>
      </c>
      <c r="F71" s="49">
        <f t="shared" si="5"/>
        <v>49.972262287806501</v>
      </c>
      <c r="G71" s="52">
        <f t="shared" si="6"/>
        <v>90.08</v>
      </c>
      <c r="H71" s="1"/>
      <c r="I71" s="1"/>
    </row>
    <row r="72" spans="1:9" ht="33.75" x14ac:dyDescent="0.2">
      <c r="A72" s="45" t="s">
        <v>107</v>
      </c>
      <c r="B72" s="50" t="s">
        <v>109</v>
      </c>
      <c r="C72" s="17">
        <v>0</v>
      </c>
      <c r="D72" s="17">
        <v>0</v>
      </c>
      <c r="E72" s="17">
        <v>0</v>
      </c>
      <c r="F72" s="49"/>
      <c r="G72" s="52"/>
      <c r="H72" s="1"/>
      <c r="I72" s="1"/>
    </row>
    <row r="73" spans="1:9" x14ac:dyDescent="0.2">
      <c r="A73" s="33"/>
      <c r="B73" s="29" t="s">
        <v>33</v>
      </c>
      <c r="C73" s="16">
        <f>C31+C39+C41+C45+C50+C57+C60+C64+C66+C68+C70</f>
        <v>201509.50000000003</v>
      </c>
      <c r="D73" s="16">
        <f>D31+D39+D41+D45+D50+D57+D60+D64+D66+D68+D70+D48</f>
        <v>434474.8</v>
      </c>
      <c r="E73" s="16">
        <f>E31+E39+E41+E45+E50+E57+E60+E64+E66+E68+E70</f>
        <v>206368.83000000002</v>
      </c>
      <c r="F73" s="38">
        <f t="shared" si="5"/>
        <v>47.49845790826074</v>
      </c>
      <c r="G73" s="51">
        <f t="shared" si="6"/>
        <v>102.41146447189836</v>
      </c>
      <c r="H73" s="14"/>
      <c r="I73" s="1"/>
    </row>
    <row r="74" spans="1:9" ht="22.5" x14ac:dyDescent="0.2">
      <c r="A74" s="33"/>
      <c r="B74" s="26" t="s">
        <v>26</v>
      </c>
      <c r="C74" s="16">
        <f>C29-C73</f>
        <v>25953.899999999994</v>
      </c>
      <c r="D74" s="16">
        <f>D29-D73</f>
        <v>-21875</v>
      </c>
      <c r="E74" s="16">
        <f>E29-E73</f>
        <v>-1085.3300000000163</v>
      </c>
      <c r="F74" s="39"/>
      <c r="G74" s="41"/>
      <c r="H74" s="13"/>
      <c r="I74" s="4"/>
    </row>
    <row r="75" spans="1:9" x14ac:dyDescent="0.2">
      <c r="A75" s="33"/>
      <c r="B75" s="66" t="s">
        <v>39</v>
      </c>
      <c r="C75" s="66"/>
      <c r="D75" s="66"/>
      <c r="E75" s="66"/>
      <c r="F75" s="66"/>
      <c r="G75" s="33"/>
    </row>
    <row r="76" spans="1:9" s="5" customFormat="1" ht="22.5" x14ac:dyDescent="0.2">
      <c r="A76" s="34"/>
      <c r="B76" s="30" t="s">
        <v>27</v>
      </c>
      <c r="C76" s="30"/>
      <c r="D76" s="18"/>
      <c r="E76" s="18"/>
      <c r="F76" s="39"/>
      <c r="G76" s="34"/>
    </row>
    <row r="77" spans="1:9" ht="25.5" customHeight="1" x14ac:dyDescent="0.2">
      <c r="A77" s="33"/>
      <c r="B77" s="31" t="s">
        <v>28</v>
      </c>
      <c r="C77" s="18"/>
      <c r="D77" s="18"/>
      <c r="E77" s="18"/>
      <c r="F77" s="39"/>
      <c r="G77" s="33"/>
    </row>
    <row r="78" spans="1:9" s="5" customFormat="1" ht="22.5" x14ac:dyDescent="0.2">
      <c r="A78" s="34"/>
      <c r="B78" s="30" t="s">
        <v>2</v>
      </c>
      <c r="C78" s="18"/>
      <c r="D78" s="18"/>
      <c r="E78" s="18"/>
      <c r="F78" s="39"/>
      <c r="G78" s="34"/>
    </row>
    <row r="79" spans="1:9" s="5" customFormat="1" ht="22.5" x14ac:dyDescent="0.2">
      <c r="A79" s="34"/>
      <c r="B79" s="30" t="s">
        <v>3</v>
      </c>
      <c r="C79" s="18">
        <f>C74*-1</f>
        <v>-25953.899999999994</v>
      </c>
      <c r="D79" s="18">
        <f t="shared" ref="D79:E79" si="11">D74*-1</f>
        <v>21875</v>
      </c>
      <c r="E79" s="18">
        <f t="shared" si="11"/>
        <v>1085.3300000000163</v>
      </c>
      <c r="F79" s="39"/>
      <c r="G79" s="34"/>
    </row>
    <row r="80" spans="1:9" ht="12" thickBot="1" x14ac:dyDescent="0.25">
      <c r="A80" s="57"/>
      <c r="B80" s="32" t="s">
        <v>33</v>
      </c>
      <c r="C80" s="20">
        <f>SUM(C76:C79)</f>
        <v>-25953.899999999994</v>
      </c>
      <c r="D80" s="20">
        <f>SUM(D76:D79)</f>
        <v>21875</v>
      </c>
      <c r="E80" s="20">
        <f>SUM(E76:E79)</f>
        <v>1085.3300000000163</v>
      </c>
      <c r="F80" s="40"/>
      <c r="G80" s="57"/>
    </row>
  </sheetData>
  <mergeCells count="5">
    <mergeCell ref="B1:F3"/>
    <mergeCell ref="B7:F7"/>
    <mergeCell ref="B30:F30"/>
    <mergeCell ref="B75:F75"/>
    <mergeCell ref="A1:A4"/>
  </mergeCells>
  <printOptions horizontalCentered="1"/>
  <pageMargins left="0.59055118110236227" right="0.39370078740157483" top="0.55118110236220474" bottom="0.59055118110236227" header="0.59055118110236227" footer="0.51181102362204722"/>
  <pageSetup paperSize="9"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на подпись</vt:lpstr>
      <vt:lpstr>'на подпись'!Заголовки_для_печати</vt:lpstr>
      <vt:lpstr>'на подпись'!Область_печати</vt:lpstr>
    </vt:vector>
  </TitlesOfParts>
  <Company>Министерство финансов Саратовской области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FinAdmin</dc:creator>
  <cp:lastModifiedBy>tanyahar</cp:lastModifiedBy>
  <cp:lastPrinted>2024-07-05T06:38:11Z</cp:lastPrinted>
  <dcterms:created xsi:type="dcterms:W3CDTF">2009-04-17T07:03:32Z</dcterms:created>
  <dcterms:modified xsi:type="dcterms:W3CDTF">2024-07-05T06:43:26Z</dcterms:modified>
</cp:coreProperties>
</file>