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подпись'!$A$1:$G$77</definedName>
  </definedNames>
  <calcPr calcId="125725"/>
</workbook>
</file>

<file path=xl/calcChain.xml><?xml version="1.0" encoding="utf-8"?>
<calcChain xmlns="http://schemas.openxmlformats.org/spreadsheetml/2006/main">
  <c r="F36" i="10"/>
  <c r="C68"/>
  <c r="C66"/>
  <c r="C64"/>
  <c r="C62"/>
  <c r="C58"/>
  <c r="C55"/>
  <c r="C48"/>
  <c r="C46"/>
  <c r="C42"/>
  <c r="C40"/>
  <c r="C32"/>
  <c r="D77"/>
  <c r="G26"/>
  <c r="G27"/>
  <c r="G28"/>
  <c r="G29"/>
  <c r="F26"/>
  <c r="F27"/>
  <c r="F28"/>
  <c r="F29"/>
  <c r="E24"/>
  <c r="D24"/>
  <c r="G12"/>
  <c r="D46"/>
  <c r="E46"/>
  <c r="G33"/>
  <c r="G34"/>
  <c r="G35"/>
  <c r="G37"/>
  <c r="G39"/>
  <c r="G41"/>
  <c r="G44"/>
  <c r="G45"/>
  <c r="G47"/>
  <c r="G49"/>
  <c r="G50"/>
  <c r="G51"/>
  <c r="G52"/>
  <c r="G54"/>
  <c r="G56"/>
  <c r="G57"/>
  <c r="G59"/>
  <c r="G60"/>
  <c r="G61"/>
  <c r="G63"/>
  <c r="G69"/>
  <c r="F33"/>
  <c r="F34"/>
  <c r="F35"/>
  <c r="F37"/>
  <c r="F38"/>
  <c r="F39"/>
  <c r="F41"/>
  <c r="F43"/>
  <c r="F44"/>
  <c r="F45"/>
  <c r="F47"/>
  <c r="F49"/>
  <c r="F50"/>
  <c r="F51"/>
  <c r="F52"/>
  <c r="F53"/>
  <c r="F54"/>
  <c r="F56"/>
  <c r="F57"/>
  <c r="F59"/>
  <c r="F60"/>
  <c r="F61"/>
  <c r="F63"/>
  <c r="F65"/>
  <c r="F67"/>
  <c r="F69"/>
  <c r="C77"/>
  <c r="D8"/>
  <c r="F12"/>
  <c r="F10"/>
  <c r="F11"/>
  <c r="C24"/>
  <c r="C70" l="1"/>
  <c r="F46"/>
  <c r="G46"/>
  <c r="C8"/>
  <c r="D32"/>
  <c r="F25"/>
  <c r="F23"/>
  <c r="F22"/>
  <c r="F20"/>
  <c r="F17"/>
  <c r="F16"/>
  <c r="F14"/>
  <c r="F9"/>
  <c r="E32"/>
  <c r="E68"/>
  <c r="D68"/>
  <c r="E66"/>
  <c r="D66"/>
  <c r="E64"/>
  <c r="D64"/>
  <c r="E62"/>
  <c r="D62"/>
  <c r="E58"/>
  <c r="D58"/>
  <c r="E55"/>
  <c r="D55"/>
  <c r="E48"/>
  <c r="D48"/>
  <c r="E42"/>
  <c r="D42"/>
  <c r="E40"/>
  <c r="D40"/>
  <c r="F66" l="1"/>
  <c r="F68"/>
  <c r="F58"/>
  <c r="F55"/>
  <c r="F42"/>
  <c r="F48"/>
  <c r="G68"/>
  <c r="F64"/>
  <c r="G62"/>
  <c r="F62"/>
  <c r="G58"/>
  <c r="G55"/>
  <c r="G48"/>
  <c r="G42"/>
  <c r="F40"/>
  <c r="G40"/>
  <c r="D30"/>
  <c r="C30"/>
  <c r="G32"/>
  <c r="D70"/>
  <c r="E70"/>
  <c r="G11"/>
  <c r="G13"/>
  <c r="G14"/>
  <c r="G15"/>
  <c r="G16"/>
  <c r="G17"/>
  <c r="G18"/>
  <c r="G20"/>
  <c r="G21"/>
  <c r="G22"/>
  <c r="G25"/>
  <c r="G10"/>
  <c r="G9"/>
  <c r="G24"/>
  <c r="F32"/>
  <c r="E8"/>
  <c r="E30" s="1"/>
  <c r="E77"/>
  <c r="G70" l="1"/>
  <c r="C71"/>
  <c r="D71"/>
  <c r="F30"/>
  <c r="G8"/>
  <c r="G30"/>
  <c r="F24"/>
  <c r="F70"/>
  <c r="E71"/>
  <c r="F8"/>
</calcChain>
</file>

<file path=xl/sharedStrings.xml><?xml version="1.0" encoding="utf-8"?>
<sst xmlns="http://schemas.openxmlformats.org/spreadsheetml/2006/main" count="132" uniqueCount="130">
  <si>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</si>
  <si>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</si>
  <si>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</si>
  <si>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</si>
  <si>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</si>
  <si>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</si>
  <si>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</si>
  <si>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</si>
  <si>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</si>
  <si>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</si>
  <si>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</si>
  <si>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</si>
  <si>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</si>
  <si>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</si>
  <si>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</si>
  <si>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</si>
  <si>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</si>
  <si>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</si>
  <si>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</si>
  <si>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</si>
  <si>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</si>
  <si>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</si>
  <si>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</si>
  <si>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</si>
  <si>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</si>
  <si>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</si>
  <si>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</si>
  <si>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</si>
  <si>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</si>
  <si>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</si>
  <si>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</si>
  <si>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</si>
  <si>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</si>
  <si>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</si>
  <si>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</si>
  <si>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</si>
  <si>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</si>
  <si>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</si>
  <si>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</si>
  <si>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</si>
  <si>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</si>
  <si>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</si>
  <si>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</si>
  <si>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</si>
  <si>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</si>
  <si>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</si>
  <si>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</si>
  <si>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</si>
  <si>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</si>
  <si>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</si>
  <si>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</si>
  <si>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</si>
  <si>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</si>
  <si>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</si>
  <si>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</si>
  <si>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</si>
  <si>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</si>
  <si>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</si>
  <si>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</si>
  <si>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</si>
  <si>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</si>
  <si>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</si>
  <si>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</si>
  <si>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</si>
  <si>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</si>
  <si>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</si>
  <si>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</si>
  <si>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</si>
  <si>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</si>
  <si>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</si>
  <si>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</si>
  <si>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</si>
  <si>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</si>
  <si>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</si>
  <si>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</si>
  <si>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</si>
  <si>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</si>
  <si>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</si>
  <si>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</si>
  <si>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</si>
  <si>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</si>
  <si>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</si>
  <si>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</si>
  <si>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</si>
  <si>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</si>
  <si>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</si>
  <si>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</si>
  <si>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</si>
  <si>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</si>
  <si>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</si>
  <si>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</si>
  <si>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</si>
  <si>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</si>
  <si>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</si>
  <si>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</si>
  <si>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</si>
  <si>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</si>
  <si>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</si>
  <si>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</si>
  <si>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</si>
  <si>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</si>
  <si>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</si>
  <si>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</si>
  <si>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</si>
  <si>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</si>
  <si>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</si>
  <si>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</si>
  <si>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</si>
  <si>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Дотации на ввыравнивание бюджетной обеспеченности субъектов Российской Федерации и муниципальных образований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</si>
  <si>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</si>
  <si>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</si>
  <si>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</si>
  <si>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</si>
  <si>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</si>
  <si>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</si>
  <si>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доходы от компенсации затрат</t>
  </si>
  <si>
    <t>0804</t>
  </si>
  <si>
    <t>0705</t>
  </si>
  <si>
    <t>Профессиональная подготовка, переподготовка и повышение квалификации</t>
  </si>
  <si>
    <t>1 06 00000 00 0000 000</t>
  </si>
  <si>
    <t>Кассовое исполнение
 за  январь-март 2022 года</t>
  </si>
  <si>
    <t>2 02 00000 00 0000 000</t>
  </si>
  <si>
    <t>2 19 00000 00 0000 000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</si>
  <si>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квартал 2023 года</t>
  </si>
  <si>
    <t>Бюджетные назначения на 2023 год</t>
  </si>
  <si>
    <t>Кассовое исполнение
 за  январь-март 2023 года</t>
  </si>
  <si>
    <t>% исполнения к плану 2023 года</t>
  </si>
  <si>
    <t>% исполнения 2023 года к 2022 году</t>
  </si>
  <si>
    <t>0105</t>
  </si>
  <si>
    <t>Судебная система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</si>
</sst>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zoomScale="110" zoomScaleNormal="110" workbookViewId="0">
      <selection activeCell="B1" sqref="B1:F3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68"/>
      <c r="B1" s="63" t="s">
        <v>123</v>
      </c>
      <c r="C1" s="63"/>
      <c r="D1" s="63"/>
      <c r="E1" s="63"/>
      <c r="F1" s="63"/>
    </row>
    <row r="2" spans="1:9" s="1" customFormat="1">
      <c r="A2" s="68"/>
      <c r="B2" s="63"/>
      <c r="C2" s="63"/>
      <c r="D2" s="63"/>
      <c r="E2" s="63"/>
      <c r="F2" s="63"/>
    </row>
    <row r="3" spans="1:9" ht="28.5" customHeight="1">
      <c r="A3" s="68"/>
      <c r="B3" s="63"/>
      <c r="C3" s="63"/>
      <c r="D3" s="63"/>
      <c r="E3" s="63"/>
      <c r="F3" s="63"/>
    </row>
    <row r="4" spans="1:9" s="1" customFormat="1" ht="12" thickBot="1">
      <c r="A4" s="68"/>
      <c r="B4" s="6"/>
      <c r="C4" s="6"/>
      <c r="D4" s="6"/>
      <c r="E4" s="6"/>
      <c r="F4" s="9" t="s">
        <v>25</v>
      </c>
    </row>
    <row r="5" spans="1:9" s="2" customFormat="1" ht="63" customHeight="1" thickBot="1">
      <c r="A5" s="56" t="s">
        <v>109</v>
      </c>
      <c r="B5" s="21" t="s">
        <v>6</v>
      </c>
      <c r="C5" s="10" t="s">
        <v>120</v>
      </c>
      <c r="D5" s="10" t="s">
        <v>124</v>
      </c>
      <c r="E5" s="10" t="s">
        <v>125</v>
      </c>
      <c r="F5" s="36" t="s">
        <v>126</v>
      </c>
      <c r="G5" s="58" t="s">
        <v>127</v>
      </c>
    </row>
    <row r="6" spans="1:9" s="2" customFormat="1" ht="12" customHeight="1" thickBot="1">
      <c r="A6" s="56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57">
        <v>7</v>
      </c>
    </row>
    <row r="7" spans="1:9" s="2" customFormat="1" ht="12" customHeight="1">
      <c r="A7" s="55"/>
      <c r="B7" s="64" t="s">
        <v>4</v>
      </c>
      <c r="C7" s="64"/>
      <c r="D7" s="65"/>
      <c r="E7" s="65"/>
      <c r="F7" s="65"/>
      <c r="G7" s="55"/>
    </row>
    <row r="8" spans="1:9">
      <c r="A8" s="33"/>
      <c r="B8" s="22" t="s">
        <v>32</v>
      </c>
      <c r="C8" s="15">
        <f>SUM(C9:C23)</f>
        <v>20010.600000000002</v>
      </c>
      <c r="D8" s="15">
        <f>D9+D10+D11+D14+D16+D17+D20+D22+D23+D12</f>
        <v>74278.2</v>
      </c>
      <c r="E8" s="15">
        <f>SUM(E9:E23)</f>
        <v>36055.9</v>
      </c>
      <c r="F8" s="37">
        <f>E8/D8*100</f>
        <v>48.54169864105485</v>
      </c>
      <c r="G8" s="44">
        <f>E8/C8*100</f>
        <v>180.1840024786863</v>
      </c>
      <c r="H8" s="8"/>
    </row>
    <row r="9" spans="1:9">
      <c r="A9" s="33" t="s">
        <v>43</v>
      </c>
      <c r="B9" s="23" t="s">
        <v>8</v>
      </c>
      <c r="C9" s="11">
        <v>3676.6</v>
      </c>
      <c r="D9" s="12">
        <v>22017.3</v>
      </c>
      <c r="E9" s="11">
        <v>3495.9</v>
      </c>
      <c r="F9" s="38">
        <f>E9/D9*100</f>
        <v>15.877968688258779</v>
      </c>
      <c r="G9" s="45">
        <f>E9/C9*100</f>
        <v>95.08513300331829</v>
      </c>
      <c r="H9" s="4"/>
      <c r="I9" s="4"/>
    </row>
    <row r="10" spans="1:9" ht="22.5">
      <c r="A10" s="33" t="s">
        <v>44</v>
      </c>
      <c r="B10" s="24" t="s">
        <v>9</v>
      </c>
      <c r="C10" s="11">
        <v>1014</v>
      </c>
      <c r="D10" s="12">
        <v>4208.1000000000004</v>
      </c>
      <c r="E10" s="11">
        <v>1131.4000000000001</v>
      </c>
      <c r="F10" s="38">
        <f t="shared" ref="F10:F12" si="0">E10/D10*100</f>
        <v>26.886243197642639</v>
      </c>
      <c r="G10" s="45">
        <f>E10/C10*100</f>
        <v>111.57790927021698</v>
      </c>
    </row>
    <row r="11" spans="1:9" ht="12.75" customHeight="1">
      <c r="A11" s="33" t="s">
        <v>45</v>
      </c>
      <c r="B11" s="25" t="s">
        <v>10</v>
      </c>
      <c r="C11" s="11">
        <v>12155.6</v>
      </c>
      <c r="D11" s="12">
        <v>16492.099999999999</v>
      </c>
      <c r="E11" s="11">
        <v>7139.4</v>
      </c>
      <c r="F11" s="38">
        <f t="shared" si="0"/>
        <v>43.289817549008312</v>
      </c>
      <c r="G11" s="45">
        <f t="shared" ref="G11:G30" si="1">E11/C11*100</f>
        <v>58.733423278159854</v>
      </c>
    </row>
    <row r="12" spans="1:9" ht="12.75" customHeight="1">
      <c r="A12" s="33" t="s">
        <v>119</v>
      </c>
      <c r="B12" s="25" t="s">
        <v>11</v>
      </c>
      <c r="C12" s="11">
        <v>872.5</v>
      </c>
      <c r="D12" s="12">
        <v>14185</v>
      </c>
      <c r="E12" s="11">
        <v>659.3</v>
      </c>
      <c r="F12" s="38">
        <f t="shared" si="0"/>
        <v>4.6478674656327099</v>
      </c>
      <c r="G12" s="45">
        <f t="shared" si="1"/>
        <v>75.564469914040117</v>
      </c>
    </row>
    <row r="13" spans="1:9" ht="12.75" hidden="1" customHeight="1">
      <c r="A13" s="33"/>
      <c r="B13" s="24" t="s">
        <v>12</v>
      </c>
      <c r="C13" s="11"/>
      <c r="D13" s="12"/>
      <c r="E13" s="11"/>
      <c r="F13" s="38"/>
      <c r="G13" s="45" t="e">
        <f t="shared" si="1"/>
        <v>#DIV/0!</v>
      </c>
    </row>
    <row r="14" spans="1:9" s="3" customFormat="1" ht="12.75" customHeight="1">
      <c r="A14" s="43" t="s">
        <v>46</v>
      </c>
      <c r="B14" s="25" t="s">
        <v>13</v>
      </c>
      <c r="C14" s="11">
        <v>301.39999999999998</v>
      </c>
      <c r="D14" s="12">
        <v>1382</v>
      </c>
      <c r="E14" s="11">
        <v>244.1</v>
      </c>
      <c r="F14" s="38">
        <f>E14/D14*100</f>
        <v>17.662807525325615</v>
      </c>
      <c r="G14" s="45">
        <f t="shared" si="1"/>
        <v>80.988719309887202</v>
      </c>
    </row>
    <row r="15" spans="1:9" ht="12.75" hidden="1" customHeight="1">
      <c r="A15" s="33"/>
      <c r="B15" s="25" t="s">
        <v>14</v>
      </c>
      <c r="C15" s="11"/>
      <c r="D15" s="12"/>
      <c r="E15" s="11"/>
      <c r="F15" s="38"/>
      <c r="G15" s="45" t="e">
        <f t="shared" si="1"/>
        <v>#DIV/0!</v>
      </c>
    </row>
    <row r="16" spans="1:9" ht="24" customHeight="1">
      <c r="A16" s="33" t="s">
        <v>49</v>
      </c>
      <c r="B16" s="25" t="s">
        <v>15</v>
      </c>
      <c r="C16" s="11">
        <v>602.70000000000005</v>
      </c>
      <c r="D16" s="12">
        <v>3337.5</v>
      </c>
      <c r="E16" s="11">
        <v>901.5</v>
      </c>
      <c r="F16" s="38">
        <f>E16/D16*100</f>
        <v>27.011235955056179</v>
      </c>
      <c r="G16" s="45">
        <f t="shared" si="1"/>
        <v>149.57690393230462</v>
      </c>
    </row>
    <row r="17" spans="1:9" ht="14.25" customHeight="1">
      <c r="A17" s="33" t="s">
        <v>47</v>
      </c>
      <c r="B17" s="25" t="s">
        <v>16</v>
      </c>
      <c r="C17" s="11">
        <v>12.6</v>
      </c>
      <c r="D17" s="12">
        <v>76.599999999999994</v>
      </c>
      <c r="E17" s="11">
        <v>67.7</v>
      </c>
      <c r="F17" s="38">
        <f>E17/D17*100</f>
        <v>88.381201044386444</v>
      </c>
      <c r="G17" s="45">
        <f t="shared" si="1"/>
        <v>537.30158730158735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1"/>
        <v>#DIV/0!</v>
      </c>
    </row>
    <row r="19" spans="1:9" s="3" customFormat="1" hidden="1">
      <c r="A19" s="33" t="s">
        <v>114</v>
      </c>
      <c r="B19" s="27" t="s">
        <v>115</v>
      </c>
      <c r="C19" s="11"/>
      <c r="D19" s="12"/>
      <c r="E19" s="11"/>
      <c r="F19" s="38"/>
      <c r="G19" s="45"/>
    </row>
    <row r="20" spans="1:9" ht="24" customHeight="1">
      <c r="A20" s="33" t="s">
        <v>48</v>
      </c>
      <c r="B20" s="25" t="s">
        <v>18</v>
      </c>
      <c r="C20" s="11">
        <v>1336</v>
      </c>
      <c r="D20" s="12">
        <v>12419.6</v>
      </c>
      <c r="E20" s="11">
        <v>22348.7</v>
      </c>
      <c r="F20" s="38">
        <f>E20/D20*100</f>
        <v>179.9470192276724</v>
      </c>
      <c r="G20" s="45">
        <f t="shared" si="1"/>
        <v>1672.806886227545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1"/>
        <v>#DIV/0!</v>
      </c>
    </row>
    <row r="22" spans="1:9">
      <c r="A22" s="33" t="s">
        <v>50</v>
      </c>
      <c r="B22" s="25" t="s">
        <v>20</v>
      </c>
      <c r="C22" s="11">
        <v>39.200000000000003</v>
      </c>
      <c r="D22" s="12">
        <v>150</v>
      </c>
      <c r="E22" s="11">
        <v>67.900000000000006</v>
      </c>
      <c r="F22" s="38">
        <f>E22/D22*100</f>
        <v>45.266666666666673</v>
      </c>
      <c r="G22" s="45">
        <f t="shared" si="1"/>
        <v>173.21428571428572</v>
      </c>
    </row>
    <row r="23" spans="1:9">
      <c r="A23" s="33" t="s">
        <v>51</v>
      </c>
      <c r="B23" s="25" t="s">
        <v>21</v>
      </c>
      <c r="C23" s="11"/>
      <c r="D23" s="12">
        <v>10</v>
      </c>
      <c r="E23" s="11"/>
      <c r="F23" s="38">
        <f>E23/D23*100</f>
        <v>0</v>
      </c>
      <c r="G23" s="45"/>
    </row>
    <row r="24" spans="1:9">
      <c r="A24" s="33" t="s">
        <v>52</v>
      </c>
      <c r="B24" s="26" t="s">
        <v>33</v>
      </c>
      <c r="C24" s="15">
        <f>C25+C26+C29+C28</f>
        <v>44156.4</v>
      </c>
      <c r="D24" s="15">
        <f>D25+D26+D29</f>
        <v>261287.9</v>
      </c>
      <c r="E24" s="15">
        <f>E25+E26+E29</f>
        <v>57237.5</v>
      </c>
      <c r="F24" s="37">
        <f t="shared" ref="F24" si="2">E24/D24*100</f>
        <v>21.90591297951417</v>
      </c>
      <c r="G24" s="45">
        <f t="shared" si="1"/>
        <v>129.62447119783315</v>
      </c>
      <c r="H24" s="8"/>
    </row>
    <row r="25" spans="1:9" ht="24" customHeight="1">
      <c r="A25" s="33" t="s">
        <v>121</v>
      </c>
      <c r="B25" s="25" t="s">
        <v>22</v>
      </c>
      <c r="C25" s="11">
        <v>44156.4</v>
      </c>
      <c r="D25" s="12">
        <v>261287.9</v>
      </c>
      <c r="E25" s="11">
        <v>57237.5</v>
      </c>
      <c r="F25" s="38">
        <f>E25/D25*100</f>
        <v>21.90591297951417</v>
      </c>
      <c r="G25" s="45">
        <f t="shared" si="1"/>
        <v>129.62447119783315</v>
      </c>
    </row>
    <row r="26" spans="1:9" ht="20.25" hidden="1" customHeight="1">
      <c r="A26" s="33"/>
      <c r="B26" s="27" t="s">
        <v>42</v>
      </c>
      <c r="C26" s="11"/>
      <c r="D26" s="12"/>
      <c r="E26" s="11"/>
      <c r="F26" s="38" t="e">
        <f t="shared" ref="F26:F29" si="3">E26/D26*100</f>
        <v>#DIV/0!</v>
      </c>
      <c r="G26" s="45" t="e">
        <f t="shared" si="1"/>
        <v>#DIV/0!</v>
      </c>
    </row>
    <row r="27" spans="1:9" ht="24.75" hidden="1" customHeight="1">
      <c r="A27" s="33"/>
      <c r="B27" s="28" t="s">
        <v>41</v>
      </c>
      <c r="C27" s="11"/>
      <c r="D27" s="12"/>
      <c r="E27" s="11"/>
      <c r="F27" s="38" t="e">
        <f t="shared" si="3"/>
        <v>#DIV/0!</v>
      </c>
      <c r="G27" s="45" t="e">
        <f t="shared" si="1"/>
        <v>#DIV/0!</v>
      </c>
    </row>
    <row r="28" spans="1:9" ht="26.25" hidden="1" customHeight="1">
      <c r="A28" s="33"/>
      <c r="B28" s="25" t="s">
        <v>30</v>
      </c>
      <c r="C28" s="11"/>
      <c r="D28" s="12"/>
      <c r="E28" s="11"/>
      <c r="F28" s="38" t="e">
        <f t="shared" si="3"/>
        <v>#DIV/0!</v>
      </c>
      <c r="G28" s="45" t="e">
        <f t="shared" si="1"/>
        <v>#DIV/0!</v>
      </c>
    </row>
    <row r="29" spans="1:9" ht="38.25" hidden="1" customHeight="1">
      <c r="A29" s="33" t="s">
        <v>122</v>
      </c>
      <c r="B29" s="27" t="s">
        <v>31</v>
      </c>
      <c r="C29" s="11"/>
      <c r="D29" s="12"/>
      <c r="E29" s="11"/>
      <c r="F29" s="38" t="e">
        <f t="shared" si="3"/>
        <v>#DIV/0!</v>
      </c>
      <c r="G29" s="62" t="e">
        <f t="shared" si="1"/>
        <v>#DIV/0!</v>
      </c>
    </row>
    <row r="30" spans="1:9" ht="20.25" customHeight="1">
      <c r="A30" s="33"/>
      <c r="B30" s="29" t="s">
        <v>34</v>
      </c>
      <c r="C30" s="15">
        <f>C24+C8</f>
        <v>64167</v>
      </c>
      <c r="D30" s="15">
        <f>D24+D8</f>
        <v>335566.1</v>
      </c>
      <c r="E30" s="15">
        <f>E24+E8</f>
        <v>93293.4</v>
      </c>
      <c r="F30" s="39">
        <f>E30/D30*100</f>
        <v>27.801795234977551</v>
      </c>
      <c r="G30" s="54">
        <f t="shared" si="1"/>
        <v>145.39155640749917</v>
      </c>
      <c r="H30" s="14"/>
      <c r="I30" s="1"/>
    </row>
    <row r="31" spans="1:9">
      <c r="A31" s="33"/>
      <c r="B31" s="66" t="s">
        <v>1</v>
      </c>
      <c r="C31" s="66"/>
      <c r="D31" s="66"/>
      <c r="E31" s="66"/>
      <c r="F31" s="66"/>
      <c r="G31" s="33"/>
      <c r="H31" s="1"/>
      <c r="I31" s="1"/>
    </row>
    <row r="32" spans="1:9">
      <c r="A32" s="47" t="s">
        <v>53</v>
      </c>
      <c r="B32" s="26" t="s">
        <v>0</v>
      </c>
      <c r="C32" s="16">
        <f>SUM(C33:C39)</f>
        <v>7296.9</v>
      </c>
      <c r="D32" s="16">
        <f>SUM(D33:D39)</f>
        <v>32219</v>
      </c>
      <c r="E32" s="16">
        <f>SUM(E33:E39)</f>
        <v>10160.299999999999</v>
      </c>
      <c r="F32" s="39">
        <f t="shared" ref="F32:F70" si="4">E32/D32*100</f>
        <v>31.535119029144294</v>
      </c>
      <c r="G32" s="54">
        <f>E32/C32*100</f>
        <v>139.24132165714207</v>
      </c>
      <c r="H32" s="1"/>
      <c r="I32" s="1"/>
    </row>
    <row r="33" spans="1:9" s="61" customFormat="1" ht="22.5">
      <c r="A33" s="48" t="s">
        <v>110</v>
      </c>
      <c r="B33" s="49" t="s">
        <v>111</v>
      </c>
      <c r="C33" s="17">
        <v>436.8</v>
      </c>
      <c r="D33" s="17">
        <v>2549.1999999999998</v>
      </c>
      <c r="E33" s="17">
        <v>495.1</v>
      </c>
      <c r="F33" s="39">
        <f t="shared" si="4"/>
        <v>19.421779381766832</v>
      </c>
      <c r="G33" s="54">
        <f t="shared" ref="G33:G70" si="5">E33/C33*100</f>
        <v>113.34706959706959</v>
      </c>
      <c r="H33" s="60"/>
      <c r="I33" s="60"/>
    </row>
    <row r="34" spans="1:9" ht="33.75">
      <c r="A34" s="46" t="s">
        <v>54</v>
      </c>
      <c r="B34" s="30" t="s">
        <v>59</v>
      </c>
      <c r="C34" s="18">
        <v>223.2</v>
      </c>
      <c r="D34" s="17">
        <v>1184.7</v>
      </c>
      <c r="E34" s="18">
        <v>272</v>
      </c>
      <c r="F34" s="39">
        <f t="shared" si="4"/>
        <v>22.959399003967249</v>
      </c>
      <c r="G34" s="54">
        <f t="shared" si="5"/>
        <v>121.86379928315412</v>
      </c>
      <c r="H34" s="1"/>
      <c r="I34" s="1"/>
    </row>
    <row r="35" spans="1:9" ht="45">
      <c r="A35" s="46" t="s">
        <v>55</v>
      </c>
      <c r="B35" s="31" t="s">
        <v>60</v>
      </c>
      <c r="C35" s="18">
        <v>3527.9</v>
      </c>
      <c r="D35" s="17">
        <v>15145.3</v>
      </c>
      <c r="E35" s="18">
        <v>5179.8999999999996</v>
      </c>
      <c r="F35" s="39">
        <f t="shared" si="4"/>
        <v>34.201369401728584</v>
      </c>
      <c r="G35" s="54">
        <f t="shared" si="5"/>
        <v>146.82672411349526</v>
      </c>
      <c r="H35" s="1"/>
      <c r="I35" s="1"/>
    </row>
    <row r="36" spans="1:9">
      <c r="A36" s="46" t="s">
        <v>128</v>
      </c>
      <c r="B36" s="31" t="s">
        <v>129</v>
      </c>
      <c r="C36" s="18">
        <v>0</v>
      </c>
      <c r="D36" s="17">
        <v>0.9</v>
      </c>
      <c r="E36" s="18">
        <v>0</v>
      </c>
      <c r="F36" s="39">
        <f t="shared" si="4"/>
        <v>0</v>
      </c>
      <c r="G36" s="54">
        <v>0</v>
      </c>
      <c r="H36" s="1"/>
      <c r="I36" s="1"/>
    </row>
    <row r="37" spans="1:9" ht="33.75">
      <c r="A37" s="46" t="s">
        <v>56</v>
      </c>
      <c r="B37" s="31" t="s">
        <v>61</v>
      </c>
      <c r="C37" s="19">
        <v>1335.9</v>
      </c>
      <c r="D37" s="17">
        <v>6087</v>
      </c>
      <c r="E37" s="19">
        <v>1891.6</v>
      </c>
      <c r="F37" s="39">
        <f t="shared" si="4"/>
        <v>31.076063742401839</v>
      </c>
      <c r="G37" s="54">
        <f t="shared" si="5"/>
        <v>141.59742495695784</v>
      </c>
      <c r="H37" s="1"/>
      <c r="I37" s="1"/>
    </row>
    <row r="38" spans="1:9">
      <c r="A38" s="46" t="s">
        <v>57</v>
      </c>
      <c r="B38" s="31" t="s">
        <v>62</v>
      </c>
      <c r="C38" s="18">
        <v>0</v>
      </c>
      <c r="D38" s="17">
        <v>100</v>
      </c>
      <c r="E38" s="18"/>
      <c r="F38" s="39">
        <f t="shared" si="4"/>
        <v>0</v>
      </c>
      <c r="G38" s="54"/>
      <c r="H38" s="1"/>
      <c r="I38" s="1"/>
    </row>
    <row r="39" spans="1:9">
      <c r="A39" s="46" t="s">
        <v>58</v>
      </c>
      <c r="B39" s="31" t="s">
        <v>63</v>
      </c>
      <c r="C39" s="18">
        <v>1773.1</v>
      </c>
      <c r="D39" s="17">
        <v>7151.9</v>
      </c>
      <c r="E39" s="18">
        <v>2321.6999999999998</v>
      </c>
      <c r="F39" s="39">
        <f t="shared" si="4"/>
        <v>32.462702218990756</v>
      </c>
      <c r="G39" s="54">
        <f t="shared" si="5"/>
        <v>130.94016129941909</v>
      </c>
      <c r="H39" s="1"/>
      <c r="I39" s="1"/>
    </row>
    <row r="40" spans="1:9" ht="12" customHeight="1">
      <c r="A40" s="47" t="s">
        <v>64</v>
      </c>
      <c r="B40" s="26" t="s">
        <v>26</v>
      </c>
      <c r="C40" s="16">
        <f>C41</f>
        <v>377.1</v>
      </c>
      <c r="D40" s="16">
        <f>D41</f>
        <v>1904.4</v>
      </c>
      <c r="E40" s="16">
        <f>E41</f>
        <v>496.7</v>
      </c>
      <c r="F40" s="39">
        <f t="shared" si="4"/>
        <v>26.081705524049571</v>
      </c>
      <c r="G40" s="54">
        <f t="shared" si="5"/>
        <v>131.71572527181118</v>
      </c>
      <c r="H40" s="1"/>
      <c r="I40" s="1"/>
    </row>
    <row r="41" spans="1:9" ht="33.75">
      <c r="A41" s="48" t="s">
        <v>65</v>
      </c>
      <c r="B41" s="31" t="s">
        <v>66</v>
      </c>
      <c r="C41" s="18">
        <v>377.1</v>
      </c>
      <c r="D41" s="18">
        <v>1904.4</v>
      </c>
      <c r="E41" s="18">
        <v>496.7</v>
      </c>
      <c r="F41" s="39">
        <f t="shared" si="4"/>
        <v>26.081705524049571</v>
      </c>
      <c r="G41" s="54">
        <f t="shared" si="5"/>
        <v>131.71572527181118</v>
      </c>
      <c r="H41" s="1"/>
      <c r="I41" s="1"/>
    </row>
    <row r="42" spans="1:9">
      <c r="A42" s="47" t="s">
        <v>67</v>
      </c>
      <c r="B42" s="26" t="s">
        <v>5</v>
      </c>
      <c r="C42" s="16">
        <f>SUM(C43:C45)</f>
        <v>394.5</v>
      </c>
      <c r="D42" s="16">
        <f>SUM(D43:D45)</f>
        <v>40590.800000000003</v>
      </c>
      <c r="E42" s="16">
        <f>SUM(E43:E45)</f>
        <v>820.8</v>
      </c>
      <c r="F42" s="39">
        <f t="shared" si="4"/>
        <v>2.022133094198685</v>
      </c>
      <c r="G42" s="54">
        <f t="shared" si="5"/>
        <v>208.06083650190112</v>
      </c>
      <c r="H42" s="1"/>
      <c r="I42" s="1"/>
    </row>
    <row r="43" spans="1:9">
      <c r="A43" s="48" t="s">
        <v>68</v>
      </c>
      <c r="B43" s="31" t="s">
        <v>71</v>
      </c>
      <c r="C43" s="19">
        <v>0</v>
      </c>
      <c r="D43" s="18">
        <v>44.9</v>
      </c>
      <c r="E43" s="19">
        <v>0</v>
      </c>
      <c r="F43" s="39">
        <f t="shared" si="4"/>
        <v>0</v>
      </c>
      <c r="G43" s="54">
        <v>0</v>
      </c>
      <c r="H43" s="1"/>
      <c r="I43" s="1"/>
    </row>
    <row r="44" spans="1:9">
      <c r="A44" s="48" t="s">
        <v>69</v>
      </c>
      <c r="B44" s="31" t="s">
        <v>72</v>
      </c>
      <c r="C44" s="19">
        <v>328</v>
      </c>
      <c r="D44" s="18">
        <v>38419</v>
      </c>
      <c r="E44" s="19">
        <v>666.3</v>
      </c>
      <c r="F44" s="39">
        <f t="shared" si="4"/>
        <v>1.7342981337359116</v>
      </c>
      <c r="G44" s="54">
        <f t="shared" si="5"/>
        <v>203.14024390243901</v>
      </c>
      <c r="H44" s="1"/>
      <c r="I44" s="1"/>
    </row>
    <row r="45" spans="1:9">
      <c r="A45" s="48" t="s">
        <v>70</v>
      </c>
      <c r="B45" s="31" t="s">
        <v>73</v>
      </c>
      <c r="C45" s="19">
        <v>66.5</v>
      </c>
      <c r="D45" s="18">
        <v>2126.9</v>
      </c>
      <c r="E45" s="19">
        <v>154.5</v>
      </c>
      <c r="F45" s="39">
        <f t="shared" si="4"/>
        <v>7.2640932813014247</v>
      </c>
      <c r="G45" s="54">
        <f t="shared" si="5"/>
        <v>232.33082706766916</v>
      </c>
      <c r="H45" s="1"/>
      <c r="I45" s="1"/>
    </row>
    <row r="46" spans="1:9">
      <c r="A46" s="47" t="s">
        <v>74</v>
      </c>
      <c r="B46" s="26" t="s">
        <v>7</v>
      </c>
      <c r="C46" s="16">
        <f t="shared" ref="C46:E46" si="6">C47</f>
        <v>12.6</v>
      </c>
      <c r="D46" s="16">
        <f t="shared" si="6"/>
        <v>50.6</v>
      </c>
      <c r="E46" s="16">
        <f t="shared" si="6"/>
        <v>10.7</v>
      </c>
      <c r="F46" s="39">
        <f t="shared" si="4"/>
        <v>21.146245059288535</v>
      </c>
      <c r="G46" s="54">
        <f t="shared" si="5"/>
        <v>84.920634920634924</v>
      </c>
      <c r="H46" s="1"/>
      <c r="I46" s="1"/>
    </row>
    <row r="47" spans="1:9">
      <c r="A47" s="48" t="s">
        <v>75</v>
      </c>
      <c r="B47" s="49" t="s">
        <v>76</v>
      </c>
      <c r="C47" s="17">
        <v>12.6</v>
      </c>
      <c r="D47" s="17">
        <v>50.6</v>
      </c>
      <c r="E47" s="17">
        <v>10.7</v>
      </c>
      <c r="F47" s="39">
        <f t="shared" si="4"/>
        <v>21.146245059288535</v>
      </c>
      <c r="G47" s="54">
        <f t="shared" si="5"/>
        <v>84.920634920634924</v>
      </c>
      <c r="H47" s="1"/>
      <c r="I47" s="1"/>
    </row>
    <row r="48" spans="1:9">
      <c r="A48" s="47" t="s">
        <v>77</v>
      </c>
      <c r="B48" s="26" t="s">
        <v>23</v>
      </c>
      <c r="C48" s="16">
        <f>SUM(C49:C54)</f>
        <v>40817.499999999993</v>
      </c>
      <c r="D48" s="16">
        <f>SUM(D49:D54)</f>
        <v>228819.40000000005</v>
      </c>
      <c r="E48" s="16">
        <f>SUM(E49:E54)</f>
        <v>54939.5</v>
      </c>
      <c r="F48" s="39">
        <f t="shared" si="4"/>
        <v>24.009983419238047</v>
      </c>
      <c r="G48" s="54">
        <f t="shared" si="5"/>
        <v>134.59790531022236</v>
      </c>
      <c r="H48" s="1"/>
      <c r="I48" s="1"/>
    </row>
    <row r="49" spans="1:9">
      <c r="A49" s="46" t="s">
        <v>78</v>
      </c>
      <c r="B49" s="49" t="s">
        <v>82</v>
      </c>
      <c r="C49" s="17">
        <v>7041.1</v>
      </c>
      <c r="D49" s="17">
        <v>40068.6</v>
      </c>
      <c r="E49" s="17">
        <v>8440.9</v>
      </c>
      <c r="F49" s="39">
        <f t="shared" si="4"/>
        <v>21.066121601453506</v>
      </c>
      <c r="G49" s="54">
        <f t="shared" si="5"/>
        <v>119.88041641220831</v>
      </c>
      <c r="H49" s="1"/>
      <c r="I49" s="1"/>
    </row>
    <row r="50" spans="1:9">
      <c r="A50" s="46" t="s">
        <v>79</v>
      </c>
      <c r="B50" s="49" t="s">
        <v>83</v>
      </c>
      <c r="C50" s="17">
        <v>29105.1</v>
      </c>
      <c r="D50" s="17">
        <v>166468.5</v>
      </c>
      <c r="E50" s="17">
        <v>40082.699999999997</v>
      </c>
      <c r="F50" s="39">
        <f t="shared" si="4"/>
        <v>24.078249038106307</v>
      </c>
      <c r="G50" s="54">
        <f t="shared" si="5"/>
        <v>137.71710112660668</v>
      </c>
      <c r="H50" s="1"/>
      <c r="I50" s="1"/>
    </row>
    <row r="51" spans="1:9">
      <c r="A51" s="46" t="s">
        <v>112</v>
      </c>
      <c r="B51" s="49" t="s">
        <v>113</v>
      </c>
      <c r="C51" s="17">
        <v>2077.4</v>
      </c>
      <c r="D51" s="17">
        <v>10250.700000000001</v>
      </c>
      <c r="E51" s="17">
        <v>2829.4</v>
      </c>
      <c r="F51" s="39">
        <f t="shared" si="4"/>
        <v>27.602017423200365</v>
      </c>
      <c r="G51" s="54">
        <f t="shared" si="5"/>
        <v>136.19909502262445</v>
      </c>
      <c r="H51" s="1"/>
      <c r="I51" s="1"/>
    </row>
    <row r="52" spans="1:9" ht="22.5">
      <c r="A52" s="46" t="s">
        <v>117</v>
      </c>
      <c r="B52" s="49" t="s">
        <v>118</v>
      </c>
      <c r="C52" s="17">
        <v>18.7</v>
      </c>
      <c r="D52" s="17">
        <v>167.7</v>
      </c>
      <c r="E52" s="17">
        <v>4.5</v>
      </c>
      <c r="F52" s="39">
        <f t="shared" si="4"/>
        <v>2.6833631484794278</v>
      </c>
      <c r="G52" s="54">
        <f t="shared" si="5"/>
        <v>24.064171122994654</v>
      </c>
      <c r="H52" s="1"/>
      <c r="I52" s="1"/>
    </row>
    <row r="53" spans="1:9">
      <c r="A53" s="46" t="s">
        <v>80</v>
      </c>
      <c r="B53" s="49" t="s">
        <v>84</v>
      </c>
      <c r="C53" s="17">
        <v>0</v>
      </c>
      <c r="D53" s="17">
        <v>76.2</v>
      </c>
      <c r="E53" s="17">
        <v>0</v>
      </c>
      <c r="F53" s="39">
        <f t="shared" si="4"/>
        <v>0</v>
      </c>
      <c r="G53" s="54">
        <v>0</v>
      </c>
      <c r="H53" s="1"/>
      <c r="I53" s="1"/>
    </row>
    <row r="54" spans="1:9">
      <c r="A54" s="46" t="s">
        <v>81</v>
      </c>
      <c r="B54" s="49" t="s">
        <v>85</v>
      </c>
      <c r="C54" s="17">
        <v>2575.1999999999998</v>
      </c>
      <c r="D54" s="17">
        <v>11787.7</v>
      </c>
      <c r="E54" s="17">
        <v>3582</v>
      </c>
      <c r="F54" s="39">
        <f t="shared" si="4"/>
        <v>30.387607421295076</v>
      </c>
      <c r="G54" s="54">
        <f t="shared" si="5"/>
        <v>139.0959925442684</v>
      </c>
      <c r="H54" s="1"/>
      <c r="I54" s="1"/>
    </row>
    <row r="55" spans="1:9">
      <c r="A55" s="47" t="s">
        <v>86</v>
      </c>
      <c r="B55" s="26" t="s">
        <v>35</v>
      </c>
      <c r="C55" s="16">
        <f>SUM(C56:C57)</f>
        <v>10324.9</v>
      </c>
      <c r="D55" s="16">
        <f>SUM(D56:D57)</f>
        <v>47062.5</v>
      </c>
      <c r="E55" s="16">
        <f>SUM(E56:E57)</f>
        <v>12604</v>
      </c>
      <c r="F55" s="39">
        <f t="shared" si="4"/>
        <v>26.781407702523239</v>
      </c>
      <c r="G55" s="54">
        <f t="shared" si="5"/>
        <v>122.07382153822313</v>
      </c>
      <c r="H55" s="1"/>
      <c r="I55" s="1"/>
    </row>
    <row r="56" spans="1:9">
      <c r="A56" s="48" t="s">
        <v>87</v>
      </c>
      <c r="B56" s="31" t="s">
        <v>88</v>
      </c>
      <c r="C56" s="17">
        <v>8484.9</v>
      </c>
      <c r="D56" s="17">
        <v>38361</v>
      </c>
      <c r="E56" s="17">
        <v>10117.200000000001</v>
      </c>
      <c r="F56" s="39">
        <f t="shared" si="4"/>
        <v>26.373660749198407</v>
      </c>
      <c r="G56" s="54">
        <f t="shared" si="5"/>
        <v>119.23770462822192</v>
      </c>
      <c r="H56" s="1"/>
      <c r="I56" s="1"/>
    </row>
    <row r="57" spans="1:9">
      <c r="A57" s="46" t="s">
        <v>116</v>
      </c>
      <c r="B57" s="31" t="s">
        <v>89</v>
      </c>
      <c r="C57" s="17">
        <v>1840</v>
      </c>
      <c r="D57" s="17">
        <v>8701.5</v>
      </c>
      <c r="E57" s="17">
        <v>2486.8000000000002</v>
      </c>
      <c r="F57" s="39">
        <f t="shared" si="4"/>
        <v>28.578980635522612</v>
      </c>
      <c r="G57" s="54">
        <f t="shared" si="5"/>
        <v>135.15217391304347</v>
      </c>
      <c r="H57" s="1"/>
      <c r="I57" s="1"/>
    </row>
    <row r="58" spans="1:9">
      <c r="A58" s="47" t="s">
        <v>90</v>
      </c>
      <c r="B58" s="26" t="s">
        <v>24</v>
      </c>
      <c r="C58" s="16">
        <f>SUM(C59:C61)</f>
        <v>1666.1</v>
      </c>
      <c r="D58" s="16">
        <f>SUM(D59:D61)</f>
        <v>2914.8</v>
      </c>
      <c r="E58" s="16">
        <f>SUM(E59:E61)</f>
        <v>1083.8</v>
      </c>
      <c r="F58" s="39">
        <f t="shared" si="4"/>
        <v>37.182654041443662</v>
      </c>
      <c r="G58" s="54">
        <f t="shared" si="5"/>
        <v>65.050117039793534</v>
      </c>
      <c r="H58" s="1"/>
      <c r="I58" s="1"/>
    </row>
    <row r="59" spans="1:9">
      <c r="A59" s="48" t="s">
        <v>91</v>
      </c>
      <c r="B59" s="31" t="s">
        <v>94</v>
      </c>
      <c r="C59" s="17">
        <v>57.8</v>
      </c>
      <c r="D59" s="17">
        <v>231.3</v>
      </c>
      <c r="E59" s="17">
        <v>55.4</v>
      </c>
      <c r="F59" s="39">
        <f t="shared" si="4"/>
        <v>23.951578037181147</v>
      </c>
      <c r="G59" s="54">
        <f t="shared" si="5"/>
        <v>95.847750865051907</v>
      </c>
      <c r="H59" s="1"/>
      <c r="I59" s="1"/>
    </row>
    <row r="60" spans="1:9">
      <c r="A60" s="48" t="s">
        <v>92</v>
      </c>
      <c r="B60" s="31" t="s">
        <v>95</v>
      </c>
      <c r="C60" s="17">
        <v>706.5</v>
      </c>
      <c r="D60" s="17">
        <v>1659.9</v>
      </c>
      <c r="E60" s="17">
        <v>717.7</v>
      </c>
      <c r="F60" s="39">
        <f t="shared" si="4"/>
        <v>43.237544430387373</v>
      </c>
      <c r="G60" s="54">
        <f t="shared" si="5"/>
        <v>101.585279547063</v>
      </c>
      <c r="H60" s="1"/>
      <c r="I60" s="1"/>
    </row>
    <row r="61" spans="1:9">
      <c r="A61" s="48" t="s">
        <v>93</v>
      </c>
      <c r="B61" s="31" t="s">
        <v>96</v>
      </c>
      <c r="C61" s="17">
        <v>901.8</v>
      </c>
      <c r="D61" s="17">
        <v>1023.6</v>
      </c>
      <c r="E61" s="17">
        <v>310.7</v>
      </c>
      <c r="F61" s="39">
        <f t="shared" si="4"/>
        <v>30.353653771004296</v>
      </c>
      <c r="G61" s="54">
        <f t="shared" si="5"/>
        <v>34.453315591040138</v>
      </c>
      <c r="H61" s="1"/>
      <c r="I61" s="1"/>
    </row>
    <row r="62" spans="1:9">
      <c r="A62" s="47" t="s">
        <v>97</v>
      </c>
      <c r="B62" s="26" t="s">
        <v>36</v>
      </c>
      <c r="C62" s="16">
        <f>C63</f>
        <v>21.2</v>
      </c>
      <c r="D62" s="16">
        <f>D63</f>
        <v>165</v>
      </c>
      <c r="E62" s="16">
        <f>E63</f>
        <v>0</v>
      </c>
      <c r="F62" s="39">
        <f t="shared" si="4"/>
        <v>0</v>
      </c>
      <c r="G62" s="54">
        <f t="shared" si="5"/>
        <v>0</v>
      </c>
      <c r="H62" s="1"/>
      <c r="I62" s="1"/>
    </row>
    <row r="63" spans="1:9">
      <c r="A63" s="48" t="s">
        <v>98</v>
      </c>
      <c r="B63" s="49" t="s">
        <v>99</v>
      </c>
      <c r="C63" s="17">
        <v>21.2</v>
      </c>
      <c r="D63" s="17">
        <v>165</v>
      </c>
      <c r="E63" s="17">
        <v>0</v>
      </c>
      <c r="F63" s="39">
        <f t="shared" si="4"/>
        <v>0</v>
      </c>
      <c r="G63" s="54">
        <f t="shared" si="5"/>
        <v>0</v>
      </c>
      <c r="H63" s="1"/>
      <c r="I63" s="1"/>
    </row>
    <row r="64" spans="1:9">
      <c r="A64" s="47" t="s">
        <v>100</v>
      </c>
      <c r="B64" s="26" t="s">
        <v>37</v>
      </c>
      <c r="C64" s="16">
        <f>C65</f>
        <v>0</v>
      </c>
      <c r="D64" s="16">
        <f>D65</f>
        <v>861.9</v>
      </c>
      <c r="E64" s="16">
        <f>E65</f>
        <v>0</v>
      </c>
      <c r="F64" s="39">
        <f t="shared" si="4"/>
        <v>0</v>
      </c>
      <c r="G64" s="54">
        <v>0</v>
      </c>
      <c r="H64" s="1"/>
      <c r="I64" s="1"/>
    </row>
    <row r="65" spans="1:9">
      <c r="A65" s="48" t="s">
        <v>101</v>
      </c>
      <c r="B65" s="49" t="s">
        <v>102</v>
      </c>
      <c r="C65" s="17">
        <v>0</v>
      </c>
      <c r="D65" s="17">
        <v>861.9</v>
      </c>
      <c r="E65" s="17">
        <v>0</v>
      </c>
      <c r="F65" s="39">
        <f t="shared" si="4"/>
        <v>0</v>
      </c>
      <c r="G65" s="54">
        <v>0</v>
      </c>
      <c r="H65" s="1"/>
      <c r="I65" s="1"/>
    </row>
    <row r="66" spans="1:9">
      <c r="A66" s="47" t="s">
        <v>103</v>
      </c>
      <c r="B66" s="26" t="s">
        <v>38</v>
      </c>
      <c r="C66" s="16">
        <f>C67</f>
        <v>0</v>
      </c>
      <c r="D66" s="16">
        <f>D67</f>
        <v>4.0999999999999996</v>
      </c>
      <c r="E66" s="16">
        <f>E67</f>
        <v>0</v>
      </c>
      <c r="F66" s="39">
        <f t="shared" si="4"/>
        <v>0</v>
      </c>
      <c r="G66" s="54">
        <v>0</v>
      </c>
      <c r="H66" s="1"/>
      <c r="I66" s="1"/>
    </row>
    <row r="67" spans="1:9" ht="22.5">
      <c r="A67" s="48" t="s">
        <v>104</v>
      </c>
      <c r="B67" s="49" t="s">
        <v>105</v>
      </c>
      <c r="C67" s="17">
        <v>0</v>
      </c>
      <c r="D67" s="17">
        <v>4.0999999999999996</v>
      </c>
      <c r="E67" s="17">
        <v>0</v>
      </c>
      <c r="F67" s="39">
        <f t="shared" si="4"/>
        <v>0</v>
      </c>
      <c r="G67" s="54">
        <v>0</v>
      </c>
      <c r="H67" s="1"/>
      <c r="I67" s="1"/>
    </row>
    <row r="68" spans="1:9" ht="22.5">
      <c r="A68" s="47" t="s">
        <v>106</v>
      </c>
      <c r="B68" s="26" t="s">
        <v>39</v>
      </c>
      <c r="C68" s="16">
        <f>SUM(C69:C69)</f>
        <v>242.5</v>
      </c>
      <c r="D68" s="16">
        <f>SUM(D69:D69)</f>
        <v>999.5</v>
      </c>
      <c r="E68" s="16">
        <f>SUM(E69:E69)</f>
        <v>250</v>
      </c>
      <c r="F68" s="39">
        <f t="shared" si="4"/>
        <v>25.012506253126567</v>
      </c>
      <c r="G68" s="54">
        <f t="shared" si="5"/>
        <v>103.09278350515463</v>
      </c>
      <c r="H68" s="1"/>
      <c r="I68" s="1"/>
    </row>
    <row r="69" spans="1:9" ht="33.75">
      <c r="A69" s="46" t="s">
        <v>107</v>
      </c>
      <c r="B69" s="50" t="s">
        <v>108</v>
      </c>
      <c r="C69" s="17">
        <v>242.5</v>
      </c>
      <c r="D69" s="17">
        <v>999.5</v>
      </c>
      <c r="E69" s="17">
        <v>250</v>
      </c>
      <c r="F69" s="39">
        <f t="shared" si="4"/>
        <v>25.012506253126567</v>
      </c>
      <c r="G69" s="54">
        <f t="shared" si="5"/>
        <v>103.09278350515463</v>
      </c>
      <c r="H69" s="1"/>
      <c r="I69" s="1"/>
    </row>
    <row r="70" spans="1:9">
      <c r="A70" s="33"/>
      <c r="B70" s="29" t="s">
        <v>34</v>
      </c>
      <c r="C70" s="16">
        <f>C32+C40+C42+C46+C48+C55+C58+C62+C64+C66+C68</f>
        <v>61153.299999999988</v>
      </c>
      <c r="D70" s="16">
        <f>D32+D40+D42+D46+D48+D55+D58+D62+D64+D66+D68</f>
        <v>355592.00000000006</v>
      </c>
      <c r="E70" s="16">
        <f>E32+E40+E42+E46+E48+E55+E58+E62+E64+E66+E68</f>
        <v>80365.8</v>
      </c>
      <c r="F70" s="39">
        <f t="shared" si="4"/>
        <v>22.600564692119054</v>
      </c>
      <c r="G70" s="54">
        <f t="shared" si="5"/>
        <v>131.41694724569243</v>
      </c>
      <c r="H70" s="14"/>
      <c r="I70" s="1"/>
    </row>
    <row r="71" spans="1:9" ht="22.5">
      <c r="A71" s="33"/>
      <c r="B71" s="26" t="s">
        <v>27</v>
      </c>
      <c r="C71" s="52">
        <f>C30-C70</f>
        <v>3013.7000000000116</v>
      </c>
      <c r="D71" s="16">
        <f>D30-D70</f>
        <v>-20025.900000000081</v>
      </c>
      <c r="E71" s="15">
        <f>E30-E70</f>
        <v>12927.599999999991</v>
      </c>
      <c r="F71" s="40"/>
      <c r="G71" s="42"/>
      <c r="H71" s="13"/>
      <c r="I71" s="4"/>
    </row>
    <row r="72" spans="1:9">
      <c r="A72" s="33"/>
      <c r="B72" s="67" t="s">
        <v>40</v>
      </c>
      <c r="C72" s="67"/>
      <c r="D72" s="67"/>
      <c r="E72" s="67"/>
      <c r="F72" s="67"/>
      <c r="G72" s="33"/>
    </row>
    <row r="73" spans="1:9" s="5" customFormat="1" ht="22.5">
      <c r="A73" s="35"/>
      <c r="B73" s="30" t="s">
        <v>28</v>
      </c>
      <c r="C73" s="30"/>
      <c r="D73" s="18"/>
      <c r="E73" s="18"/>
      <c r="F73" s="40"/>
      <c r="G73" s="35"/>
    </row>
    <row r="74" spans="1:9" ht="25.5" customHeight="1">
      <c r="A74" s="33"/>
      <c r="B74" s="31" t="s">
        <v>29</v>
      </c>
      <c r="C74" s="31"/>
      <c r="D74" s="18"/>
      <c r="E74" s="18"/>
      <c r="F74" s="40"/>
      <c r="G74" s="33"/>
    </row>
    <row r="75" spans="1:9" s="5" customFormat="1" ht="22.5">
      <c r="A75" s="35"/>
      <c r="B75" s="30" t="s">
        <v>2</v>
      </c>
      <c r="C75" s="53"/>
      <c r="D75" s="18"/>
      <c r="E75" s="18"/>
      <c r="F75" s="40"/>
      <c r="G75" s="35"/>
    </row>
    <row r="76" spans="1:9" s="5" customFormat="1" ht="22.5">
      <c r="A76" s="35"/>
      <c r="B76" s="30" t="s">
        <v>3</v>
      </c>
      <c r="C76" s="51">
        <v>-7461.3</v>
      </c>
      <c r="D76" s="17">
        <v>20025.900000000001</v>
      </c>
      <c r="E76" s="18">
        <v>-12927.6</v>
      </c>
      <c r="F76" s="40"/>
      <c r="G76" s="35"/>
    </row>
    <row r="77" spans="1:9" ht="12" thickBot="1">
      <c r="A77" s="59"/>
      <c r="B77" s="32" t="s">
        <v>34</v>
      </c>
      <c r="C77" s="20">
        <f>SUM(C73:C76)</f>
        <v>-7461.3</v>
      </c>
      <c r="D77" s="20">
        <f>SUM(D73:D76)</f>
        <v>20025.900000000001</v>
      </c>
      <c r="E77" s="20">
        <f>SUM(E73:E76)</f>
        <v>-12927.6</v>
      </c>
      <c r="F77" s="41"/>
      <c r="G77" s="59"/>
    </row>
  </sheetData>
  <mergeCells count="5">
    <mergeCell ref="B1:F3"/>
    <mergeCell ref="B7:F7"/>
    <mergeCell ref="B31:F31"/>
    <mergeCell ref="B72:F72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2020-04-22T05:30:28Z</cp:lastPrinted>
  <dcterms:created xsi:type="dcterms:W3CDTF">2009-04-17T07:03:32Z</dcterms:created>
  <dcterms:modified xsi:type="dcterms:W3CDTF">2023-04-10T05:47:55Z</dcterms:modified>
</cp:coreProperties>
</file>